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0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theme+xml" PartName="/xl/theme/theme1.xml"/>
  <Override ContentType="application/vnd.openxmlformats-package.core-properties+xml" PartName="/docProps/core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ULTIPLES" sheetId="1" r:id="rId4"/>
    <sheet state="visible" name="FORECASTS" sheetId="2" r:id="rId5"/>
    <sheet state="visible" name="RATES" sheetId="3" r:id="rId6"/>
    <sheet state="visible" name="Using PE ratio" sheetId="4" r:id="rId7"/>
    <sheet state="visible" name="Using EV" sheetId="5" r:id="rId8"/>
    <sheet state="visible" name="FCF" sheetId="6" r:id="rId9"/>
    <sheet state="visible" name="WACC" sheetId="7" r:id="rId10"/>
    <sheet state="visible" name="Terminal V" sheetId="8" r:id="rId11"/>
    <sheet state="visible" name="Premoney S.P" sheetId="9" r:id="rId12"/>
    <sheet state="visible" name="POSTMONEY S.P" sheetId="10" r:id="rId13"/>
  </sheets>
  <definedNames/>
  <calcPr/>
</workbook>
</file>

<file path=xl/sharedStrings.xml><?xml version="1.0" encoding="utf-8"?>
<sst xmlns="http://schemas.openxmlformats.org/spreadsheetml/2006/main" count="266" uniqueCount="161">
  <si>
    <t>Coach</t>
  </si>
  <si>
    <t>Stock Exchange</t>
  </si>
  <si>
    <t>Currency</t>
  </si>
  <si>
    <r>
      <t>Stock price
03/10/2011
(</t>
    </r>
    <r>
      <rPr>
        <rFont val="Calibri"/>
        <b/>
        <color rgb="FFFFFFFF"/>
        <sz val="11.0"/>
      </rPr>
      <t>€)</t>
    </r>
  </si>
  <si>
    <t>Shares Outstanding
(millions)</t>
  </si>
  <si>
    <t>Market Capitalization (€m)</t>
  </si>
  <si>
    <t>Debt
(€m)</t>
  </si>
  <si>
    <t>Cash
(€m)</t>
  </si>
  <si>
    <t>EBITDA FY 2010a</t>
  </si>
  <si>
    <t>EBITDA 
FY2011e</t>
  </si>
  <si>
    <t>EBITDA 
FY2012e</t>
  </si>
  <si>
    <t>Net Income FY 2010a</t>
  </si>
  <si>
    <t>Net Income 
FY2011e</t>
  </si>
  <si>
    <t>Net Income 
FY2012e</t>
  </si>
  <si>
    <t>Beta</t>
  </si>
  <si>
    <t>Tax Rate</t>
  </si>
  <si>
    <t>Belle International</t>
  </si>
  <si>
    <t>Hong Kong (HKEx)</t>
  </si>
  <si>
    <t>HKD</t>
  </si>
  <si>
    <t>Bulgari</t>
  </si>
  <si>
    <t>Milan (BIT)</t>
  </si>
  <si>
    <t>EUR</t>
  </si>
  <si>
    <t>Burberry</t>
  </si>
  <si>
    <t>London (LSE)</t>
  </si>
  <si>
    <t>GBP</t>
  </si>
  <si>
    <t>Hermès</t>
  </si>
  <si>
    <t>Paris (Euronext)</t>
  </si>
  <si>
    <t>L'Occitane</t>
  </si>
  <si>
    <t>LVMH</t>
  </si>
  <si>
    <t>Richemont</t>
  </si>
  <si>
    <t>Zurich (SWX)</t>
  </si>
  <si>
    <t>CHF</t>
  </si>
  <si>
    <t>Tiffany</t>
  </si>
  <si>
    <t>New York (NYSE)</t>
  </si>
  <si>
    <t>USD</t>
  </si>
  <si>
    <t>Tod's</t>
  </si>
  <si>
    <t>Trinity</t>
  </si>
  <si>
    <t>Swatch</t>
  </si>
  <si>
    <t>PPR</t>
  </si>
  <si>
    <t>Polo Ralph Lauren</t>
  </si>
  <si>
    <t>Pandora</t>
  </si>
  <si>
    <t>Copenhagen  (CSE)</t>
  </si>
  <si>
    <t>DKK</t>
  </si>
  <si>
    <t>Note: All amounts in millions of euros except stock prices</t>
  </si>
  <si>
    <t>Prada forecasts</t>
  </si>
  <si>
    <t>Actual</t>
  </si>
  <si>
    <t>Business Plan</t>
  </si>
  <si>
    <t>Forecasts</t>
  </si>
  <si>
    <t>(€millions)</t>
  </si>
  <si>
    <t>FY 2008</t>
  </si>
  <si>
    <t>FY 2009</t>
  </si>
  <si>
    <t xml:space="preserve"> </t>
  </si>
  <si>
    <t>FY 2011e</t>
  </si>
  <si>
    <t>FY 2012e</t>
  </si>
  <si>
    <t>FY 2013e</t>
  </si>
  <si>
    <t>FY 2014e</t>
  </si>
  <si>
    <t>FY 2015e</t>
  </si>
  <si>
    <t>FY 2016e</t>
  </si>
  <si>
    <t>Net sales</t>
  </si>
  <si>
    <t xml:space="preserve"> % growth</t>
  </si>
  <si>
    <t>EBITDA</t>
  </si>
  <si>
    <t>% Net sales</t>
  </si>
  <si>
    <t>Depreciation &amp; Amortization</t>
  </si>
  <si>
    <t>EBIT</t>
  </si>
  <si>
    <t>Net income</t>
  </si>
  <si>
    <t>CAPEX</t>
  </si>
  <si>
    <t>Working Capital Requirement (WCR)</t>
  </si>
  <si>
    <t>Government bonds</t>
  </si>
  <si>
    <t>YTM</t>
  </si>
  <si>
    <t>Corporate bond (rating)</t>
  </si>
  <si>
    <t>6-month maturity</t>
  </si>
  <si>
    <t>AAA-rated bonds</t>
  </si>
  <si>
    <t>1-year maturity</t>
  </si>
  <si>
    <t>AA-rated bonds</t>
  </si>
  <si>
    <t>2-year maturity</t>
  </si>
  <si>
    <t>A-rated bonds</t>
  </si>
  <si>
    <t>5-year maturity</t>
  </si>
  <si>
    <t>BBB-rated bonds</t>
  </si>
  <si>
    <t>10-year maturity</t>
  </si>
  <si>
    <t>High-yield bonds</t>
  </si>
  <si>
    <t>Note: YTM refers to the bond's yield to maturity</t>
  </si>
  <si>
    <r>
      <t>Stock price
03/10/2011
(</t>
    </r>
    <r>
      <rPr>
        <rFont val="Calibri"/>
        <b/>
        <color rgb="FFFFFFFF"/>
        <sz val="8.0"/>
      </rPr>
      <t>€)</t>
    </r>
  </si>
  <si>
    <t>EPS2010</t>
  </si>
  <si>
    <t>EPS 2011</t>
  </si>
  <si>
    <t>EPS 2012</t>
  </si>
  <si>
    <t>P/E 2010</t>
  </si>
  <si>
    <t>P/E 2011</t>
  </si>
  <si>
    <t>P/E 2012</t>
  </si>
  <si>
    <t>AVERAGE</t>
  </si>
  <si>
    <t>FORWARD AVERAGE PE RATIO</t>
  </si>
  <si>
    <t>Prada</t>
  </si>
  <si>
    <t>Net Income</t>
  </si>
  <si>
    <t xml:space="preserve">      </t>
  </si>
  <si>
    <t>average Net income</t>
  </si>
  <si>
    <t>Average P/E ratio</t>
  </si>
  <si>
    <t>Firm Value</t>
  </si>
  <si>
    <t>Average share price</t>
  </si>
  <si>
    <t>Add 20% Premium</t>
  </si>
  <si>
    <t>Share Price</t>
  </si>
  <si>
    <r>
      <t>Stock price
03/10/2011
(</t>
    </r>
    <r>
      <rPr>
        <rFont val="Calibri"/>
        <b/>
        <color rgb="FFFFFFFF"/>
        <sz val="8.0"/>
      </rPr>
      <t>€)</t>
    </r>
  </si>
  <si>
    <t>EV 2010</t>
  </si>
  <si>
    <t>EV/EBITDA</t>
  </si>
  <si>
    <t>DEBT</t>
  </si>
  <si>
    <t>AVERAGE EV/EBITDA</t>
  </si>
  <si>
    <t>LONG TERM</t>
  </si>
  <si>
    <t>SHORT TERM</t>
  </si>
  <si>
    <t>EV</t>
  </si>
  <si>
    <t>Prada holding BV</t>
  </si>
  <si>
    <t xml:space="preserve">LESS </t>
  </si>
  <si>
    <t>TOTAL</t>
  </si>
  <si>
    <t>NET DEBT</t>
  </si>
  <si>
    <t>LESS</t>
  </si>
  <si>
    <t>Market capitalization</t>
  </si>
  <si>
    <t>CASH</t>
  </si>
  <si>
    <t>Share price</t>
  </si>
  <si>
    <t>NET INCOME</t>
  </si>
  <si>
    <t>DEPRECIATION</t>
  </si>
  <si>
    <t>CHANGE IN WC</t>
  </si>
  <si>
    <t>FCF</t>
  </si>
  <si>
    <t>wacc</t>
  </si>
  <si>
    <t>5.1%=100M</t>
  </si>
  <si>
    <t>100%=?</t>
  </si>
  <si>
    <t>=100*100/5.1</t>
  </si>
  <si>
    <t>Value of equity</t>
  </si>
  <si>
    <t>Value of debt</t>
  </si>
  <si>
    <t>TOTAL VALUE</t>
  </si>
  <si>
    <t>Wd</t>
  </si>
  <si>
    <t>We</t>
  </si>
  <si>
    <t>Cost of equity=rf+risk premium</t>
  </si>
  <si>
    <t>Risk free rate (Average for gov bond)</t>
  </si>
  <si>
    <t>Risk Premium</t>
  </si>
  <si>
    <t>Ke</t>
  </si>
  <si>
    <t>EBT</t>
  </si>
  <si>
    <t>=251*100/73</t>
  </si>
  <si>
    <t>INTEREST</t>
  </si>
  <si>
    <t>=EBIT-EBT</t>
  </si>
  <si>
    <t>Kd</t>
  </si>
  <si>
    <t>=interst/debt</t>
  </si>
  <si>
    <t>WACC</t>
  </si>
  <si>
    <t>Cash flow</t>
  </si>
  <si>
    <t>In FY 2017</t>
  </si>
  <si>
    <t>Growth</t>
  </si>
  <si>
    <t>Terminal Value</t>
  </si>
  <si>
    <t>Using EV multiple</t>
  </si>
  <si>
    <t>EV multiple</t>
  </si>
  <si>
    <t>FCF in terminal year</t>
  </si>
  <si>
    <t>Average terminal Value</t>
  </si>
  <si>
    <t>Year</t>
  </si>
  <si>
    <t>Terminal</t>
  </si>
  <si>
    <t>Cashflo</t>
  </si>
  <si>
    <t>PVIFr%,n</t>
  </si>
  <si>
    <t>Discounted cashflow</t>
  </si>
  <si>
    <t>Debt</t>
  </si>
  <si>
    <t>Cash</t>
  </si>
  <si>
    <t>Equity Value</t>
  </si>
  <si>
    <t>Number of shares</t>
  </si>
  <si>
    <t>IPO Proceeds</t>
  </si>
  <si>
    <t>Less IPO Costs of 4.4%</t>
  </si>
  <si>
    <t>New equity Value</t>
  </si>
  <si>
    <t>New shares</t>
  </si>
  <si>
    <t>Total post money shares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</si>
</sst>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_-* #,##0.00\ _€_-;\-* #,##0.00\ _€_-;_-* &quot;-&quot;??\ _€_-;_-@"/>
    <numFmt numFmtId="165" formatCode="_-* #,##0.0\ _€_-;\-* #,##0.0\ _€_-;_-* &quot;-&quot;??\ _€_-;_-@"/>
    <numFmt numFmtId="166" formatCode="_-* #,##0\ _€_-;\-* #,##0\ _€_-;_-* &quot;-&quot;??\ _€_-;_-@"/>
    <numFmt numFmtId="167" formatCode="0.0%"/>
    <numFmt numFmtId="168" formatCode="_(* #,##0.00_);_(* \(#,##0.00\);_(* &quot;-&quot;??_);_(@_)"/>
  </numFmts>
  <fonts count="13">
    <font>
      <sz val="11.0"/>
      <color rgb="FF000000"/>
      <name val="Calibri"/>
    </font>
    <font>
      <b/>
      <sz val="11.0"/>
      <color rgb="FFFFFFFF"/>
      <name val="Calibri"/>
    </font>
    <font>
      <sz val="11.0"/>
      <name val="Calibri"/>
    </font>
    <font>
      <sz val="11.0"/>
      <color rgb="FFFF0000"/>
      <name val="Calibri"/>
    </font>
    <font>
      <b/>
      <sz val="8.0"/>
      <color rgb="FFFFFFFF"/>
      <name val="Calibri"/>
    </font>
    <font/>
    <font>
      <sz val="8.0"/>
      <color rgb="FF000000"/>
      <name val="Calibri"/>
    </font>
    <font>
      <i/>
      <sz val="8.0"/>
      <color rgb="FF000000"/>
      <name val="Calibri"/>
    </font>
    <font>
      <sz val="8.0"/>
      <name val="Calibri"/>
    </font>
    <font>
      <sz val="8.0"/>
      <color rgb="FFFF0000"/>
      <name val="Calibri"/>
    </font>
    <font>
      <b/>
      <sz val="8.0"/>
      <color rgb="FFFF0000"/>
      <name val="Calibri"/>
    </font>
    <font>
      <b/>
      <sz val="8.0"/>
      <color rgb="FF000000"/>
      <name val="Calibri"/>
    </font>
    <font>
      <b/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00B050"/>
        <bgColor rgb="FF00B050"/>
      </patternFill>
    </fill>
    <fill>
      <patternFill patternType="solid">
        <fgColor rgb="FF7030A0"/>
        <bgColor rgb="FF7030A0"/>
      </patternFill>
    </fill>
  </fills>
  <borders count="3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000000"/>
      </left>
      <right style="thin">
        <color rgb="FFFFFFFF"/>
      </right>
      <bottom style="thin">
        <color rgb="FFFFFFFF"/>
      </bottom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top/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FFFFFF"/>
      </bottom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000000"/>
      </left>
      <right style="thin">
        <color rgb="FFFFFFFF"/>
      </right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000000"/>
      </bottom>
    </border>
    <border>
      <right style="thin">
        <color rgb="FFFFFFFF"/>
      </right>
      <top style="thin">
        <color rgb="FFFFFFFF"/>
      </top>
      <bottom style="thin">
        <color rgb="FF000000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FFFFFF"/>
      </left>
      <right style="thin">
        <color rgb="FF000000"/>
      </right>
      <bottom style="thin">
        <color rgb="FFFFFFFF"/>
      </bottom>
    </border>
    <border>
      <left/>
      <right style="thin">
        <color rgb="FFFFFFFF"/>
      </right>
      <top style="thin">
        <color rgb="FFFFFFFF"/>
      </top>
      <bottom style="thin">
        <color rgb="FFFFFFFF"/>
      </bottom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</border>
    <border>
      <left/>
      <right/>
      <top/>
      <bottom/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/>
      <bottom/>
    </border>
    <border>
      <top style="thin">
        <color rgb="FF000000"/>
      </top>
      <bottom style="double">
        <color rgb="FF000000"/>
      </bottom>
    </border>
    <border>
      <right style="medium">
        <color rgb="FF000000"/>
      </right>
      <top style="thin">
        <color rgb="FF000000"/>
      </top>
      <bottom style="double">
        <color rgb="FF000000"/>
      </bottom>
    </border>
  </borders>
  <cellStyleXfs count="1">
    <xf borderId="0" fillId="0" fontId="0" numFmtId="0" applyAlignment="1" applyFont="1"/>
  </cellStyleXfs>
  <cellXfs count="17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/>
    </xf>
    <xf borderId="2" fillId="2" fontId="1" numFmtId="0" xfId="0" applyAlignment="1" applyBorder="1" applyFont="1">
      <alignment horizontal="left" shrinkToFit="0" wrapText="1"/>
    </xf>
    <xf borderId="1" fillId="2" fontId="1" numFmtId="0" xfId="0" applyAlignment="1" applyBorder="1" applyFont="1">
      <alignment horizontal="center" shrinkToFit="0" wrapText="1"/>
    </xf>
    <xf borderId="3" fillId="0" fontId="0" numFmtId="0" xfId="0" applyAlignment="1" applyBorder="1" applyFont="1">
      <alignment horizontal="center"/>
    </xf>
    <xf borderId="4" fillId="0" fontId="0" numFmtId="0" xfId="0" applyBorder="1" applyFont="1"/>
    <xf borderId="5" fillId="0" fontId="0" numFmtId="0" xfId="0" applyBorder="1" applyFont="1"/>
    <xf borderId="6" fillId="0" fontId="0" numFmtId="0" xfId="0" applyAlignment="1" applyBorder="1" applyFont="1">
      <alignment horizontal="center"/>
    </xf>
    <xf borderId="7" fillId="3" fontId="0" numFmtId="164" xfId="0" applyAlignment="1" applyBorder="1" applyFill="1" applyFont="1" applyNumberFormat="1">
      <alignment horizontal="center"/>
    </xf>
    <xf borderId="8" fillId="3" fontId="0" numFmtId="165" xfId="0" applyAlignment="1" applyBorder="1" applyFont="1" applyNumberFormat="1">
      <alignment horizontal="center"/>
    </xf>
    <xf borderId="8" fillId="3" fontId="0" numFmtId="166" xfId="0" applyAlignment="1" applyBorder="1" applyFont="1" applyNumberFormat="1">
      <alignment horizontal="center"/>
    </xf>
    <xf borderId="6" fillId="0" fontId="0" numFmtId="166" xfId="0" applyAlignment="1" applyBorder="1" applyFont="1" applyNumberFormat="1">
      <alignment horizontal="right"/>
    </xf>
    <xf borderId="6" fillId="0" fontId="2" numFmtId="166" xfId="0" applyBorder="1" applyFont="1" applyNumberFormat="1"/>
    <xf borderId="6" fillId="0" fontId="0" numFmtId="166" xfId="0" applyBorder="1" applyFont="1" applyNumberFormat="1"/>
    <xf borderId="5" fillId="0" fontId="0" numFmtId="164" xfId="0" applyBorder="1" applyFont="1" applyNumberFormat="1"/>
    <xf borderId="6" fillId="0" fontId="0" numFmtId="9" xfId="0" applyBorder="1" applyFont="1" applyNumberFormat="1"/>
    <xf borderId="9" fillId="0" fontId="0" numFmtId="0" xfId="0" applyBorder="1" applyFont="1"/>
    <xf borderId="3" fillId="0" fontId="0" numFmtId="0" xfId="0" applyBorder="1" applyFont="1"/>
    <xf borderId="10" fillId="0" fontId="0" numFmtId="0" xfId="0" applyBorder="1" applyFont="1"/>
    <xf borderId="8" fillId="0" fontId="0" numFmtId="0" xfId="0" applyAlignment="1" applyBorder="1" applyFont="1">
      <alignment horizontal="center"/>
    </xf>
    <xf borderId="8" fillId="3" fontId="0" numFmtId="164" xfId="0" applyAlignment="1" applyBorder="1" applyFont="1" applyNumberFormat="1">
      <alignment horizontal="center"/>
    </xf>
    <xf borderId="8" fillId="0" fontId="0" numFmtId="166" xfId="0" applyAlignment="1" applyBorder="1" applyFont="1" applyNumberFormat="1">
      <alignment horizontal="right"/>
    </xf>
    <xf borderId="3" fillId="0" fontId="0" numFmtId="164" xfId="0" applyBorder="1" applyFont="1" applyNumberFormat="1"/>
    <xf borderId="8" fillId="0" fontId="0" numFmtId="9" xfId="0" applyBorder="1" applyFont="1" applyNumberFormat="1"/>
    <xf borderId="8" fillId="0" fontId="2" numFmtId="166" xfId="0" applyBorder="1" applyFont="1" applyNumberFormat="1"/>
    <xf borderId="8" fillId="0" fontId="0" numFmtId="166" xfId="0" applyBorder="1" applyFont="1" applyNumberFormat="1"/>
    <xf borderId="11" fillId="0" fontId="0" numFmtId="0" xfId="0" applyBorder="1" applyFont="1"/>
    <xf borderId="0" fillId="0" fontId="0" numFmtId="0" xfId="0" applyFont="1"/>
    <xf borderId="12" fillId="0" fontId="0" numFmtId="0" xfId="0" applyBorder="1" applyFont="1"/>
    <xf borderId="13" fillId="0" fontId="0" numFmtId="0" xfId="0" applyBorder="1" applyFont="1"/>
    <xf borderId="14" fillId="0" fontId="0" numFmtId="0" xfId="0" applyAlignment="1" applyBorder="1" applyFont="1">
      <alignment horizontal="center"/>
    </xf>
    <xf borderId="14" fillId="0" fontId="0" numFmtId="0" xfId="0" applyBorder="1" applyFont="1"/>
    <xf borderId="14" fillId="0" fontId="3" numFmtId="0" xfId="0" applyBorder="1" applyFont="1"/>
    <xf borderId="15" fillId="0" fontId="0" numFmtId="0" xfId="0" applyBorder="1" applyFont="1"/>
    <xf borderId="8" fillId="0" fontId="0" numFmtId="0" xfId="0" applyBorder="1" applyFont="1"/>
    <xf borderId="6" fillId="0" fontId="0" numFmtId="0" xfId="0" applyBorder="1" applyFont="1"/>
    <xf borderId="6" fillId="0" fontId="3" numFmtId="0" xfId="0" applyBorder="1" applyFont="1"/>
    <xf borderId="8" fillId="0" fontId="3" numFmtId="0" xfId="0" applyBorder="1" applyFont="1"/>
    <xf borderId="8" fillId="0" fontId="0" numFmtId="165" xfId="0" applyAlignment="1" applyBorder="1" applyFont="1" applyNumberFormat="1">
      <alignment horizontal="center"/>
    </xf>
    <xf borderId="8" fillId="0" fontId="0" numFmtId="164" xfId="0" applyAlignment="1" applyBorder="1" applyFont="1" applyNumberFormat="1">
      <alignment horizontal="center"/>
    </xf>
    <xf borderId="0" fillId="0" fontId="0" numFmtId="166" xfId="0" applyAlignment="1" applyFont="1" applyNumberFormat="1">
      <alignment horizontal="right"/>
    </xf>
    <xf borderId="8" fillId="0" fontId="0" numFmtId="167" xfId="0" applyAlignment="1" applyBorder="1" applyFont="1" applyNumberFormat="1">
      <alignment horizontal="center"/>
    </xf>
    <xf borderId="1" fillId="2" fontId="4" numFmtId="0" xfId="0" applyBorder="1" applyFont="1"/>
    <xf borderId="16" fillId="2" fontId="4" numFmtId="0" xfId="0" applyAlignment="1" applyBorder="1" applyFont="1">
      <alignment horizontal="center"/>
    </xf>
    <xf borderId="17" fillId="0" fontId="5" numFmtId="0" xfId="0" applyBorder="1" applyFont="1"/>
    <xf borderId="18" fillId="0" fontId="5" numFmtId="0" xfId="0" applyBorder="1" applyFont="1"/>
    <xf borderId="1" fillId="2" fontId="4" numFmtId="0" xfId="0" applyAlignment="1" applyBorder="1" applyFont="1">
      <alignment horizontal="center"/>
    </xf>
    <xf borderId="3" fillId="0" fontId="6" numFmtId="0" xfId="0" applyBorder="1" applyFont="1"/>
    <xf borderId="4" fillId="0" fontId="6" numFmtId="0" xfId="0" applyBorder="1" applyFont="1"/>
    <xf borderId="4" fillId="0" fontId="6" numFmtId="166" xfId="0" applyAlignment="1" applyBorder="1" applyFont="1" applyNumberFormat="1">
      <alignment horizontal="right"/>
    </xf>
    <xf borderId="6" fillId="0" fontId="6" numFmtId="166" xfId="0" applyAlignment="1" applyBorder="1" applyFont="1" applyNumberFormat="1">
      <alignment horizontal="right"/>
    </xf>
    <xf borderId="19" fillId="0" fontId="6" numFmtId="166" xfId="0" applyAlignment="1" applyBorder="1" applyFont="1" applyNumberFormat="1">
      <alignment horizontal="right"/>
    </xf>
    <xf borderId="5" fillId="0" fontId="6" numFmtId="166" xfId="0" applyAlignment="1" applyBorder="1" applyFont="1" applyNumberFormat="1">
      <alignment horizontal="right"/>
    </xf>
    <xf borderId="19" fillId="0" fontId="6" numFmtId="0" xfId="0" applyAlignment="1" applyBorder="1" applyFont="1">
      <alignment horizontal="center"/>
    </xf>
    <xf borderId="10" fillId="0" fontId="7" numFmtId="0" xfId="0" applyBorder="1" applyFont="1"/>
    <xf borderId="10" fillId="0" fontId="7" numFmtId="0" xfId="0" applyAlignment="1" applyBorder="1" applyFont="1">
      <alignment horizontal="right"/>
    </xf>
    <xf borderId="8" fillId="0" fontId="7" numFmtId="167" xfId="0" applyAlignment="1" applyBorder="1" applyFont="1" applyNumberFormat="1">
      <alignment horizontal="right"/>
    </xf>
    <xf borderId="9" fillId="0" fontId="7" numFmtId="167" xfId="0" applyAlignment="1" applyBorder="1" applyFont="1" applyNumberFormat="1">
      <alignment horizontal="right"/>
    </xf>
    <xf borderId="10" fillId="0" fontId="7" numFmtId="167" xfId="0" applyAlignment="1" applyBorder="1" applyFont="1" applyNumberFormat="1">
      <alignment horizontal="right"/>
    </xf>
    <xf borderId="9" fillId="0" fontId="6" numFmtId="0" xfId="0" applyAlignment="1" applyBorder="1" applyFont="1">
      <alignment horizontal="center"/>
    </xf>
    <xf borderId="10" fillId="0" fontId="6" numFmtId="0" xfId="0" applyBorder="1" applyFont="1"/>
    <xf borderId="10" fillId="0" fontId="6" numFmtId="166" xfId="0" applyAlignment="1" applyBorder="1" applyFont="1" applyNumberFormat="1">
      <alignment horizontal="right"/>
    </xf>
    <xf borderId="8" fillId="0" fontId="6" numFmtId="166" xfId="0" applyAlignment="1" applyBorder="1" applyFont="1" applyNumberFormat="1">
      <alignment horizontal="right"/>
    </xf>
    <xf borderId="9" fillId="0" fontId="6" numFmtId="166" xfId="0" applyAlignment="1" applyBorder="1" applyFont="1" applyNumberFormat="1">
      <alignment horizontal="right"/>
    </xf>
    <xf borderId="20" fillId="4" fontId="6" numFmtId="166" xfId="0" applyAlignment="1" applyBorder="1" applyFill="1" applyFont="1" applyNumberFormat="1">
      <alignment horizontal="right"/>
    </xf>
    <xf borderId="3" fillId="0" fontId="7" numFmtId="167" xfId="0" applyAlignment="1" applyBorder="1" applyFont="1" applyNumberFormat="1">
      <alignment horizontal="right"/>
    </xf>
    <xf borderId="3" fillId="0" fontId="6" numFmtId="166" xfId="0" applyAlignment="1" applyBorder="1" applyFont="1" applyNumberFormat="1">
      <alignment horizontal="right"/>
    </xf>
    <xf borderId="12" fillId="0" fontId="6" numFmtId="0" xfId="0" applyBorder="1" applyFont="1"/>
    <xf borderId="12" fillId="0" fontId="6" numFmtId="0" xfId="0" applyAlignment="1" applyBorder="1" applyFont="1">
      <alignment horizontal="right"/>
    </xf>
    <xf borderId="14" fillId="0" fontId="6" numFmtId="0" xfId="0" applyAlignment="1" applyBorder="1" applyFont="1">
      <alignment horizontal="right"/>
    </xf>
    <xf borderId="15" fillId="0" fontId="6" numFmtId="0" xfId="0" applyAlignment="1" applyBorder="1" applyFont="1">
      <alignment horizontal="right"/>
    </xf>
    <xf borderId="13" fillId="0" fontId="6" numFmtId="0" xfId="0" applyAlignment="1" applyBorder="1" applyFont="1">
      <alignment horizontal="right"/>
    </xf>
    <xf borderId="15" fillId="0" fontId="6" numFmtId="0" xfId="0" applyAlignment="1" applyBorder="1" applyFont="1">
      <alignment horizontal="center"/>
    </xf>
    <xf borderId="8" fillId="0" fontId="6" numFmtId="0" xfId="0" applyBorder="1" applyFont="1"/>
    <xf borderId="8" fillId="0" fontId="6" numFmtId="0" xfId="0" applyAlignment="1" applyBorder="1" applyFont="1">
      <alignment horizontal="right"/>
    </xf>
    <xf borderId="8" fillId="0" fontId="6" numFmtId="0" xfId="0" applyAlignment="1" applyBorder="1" applyFont="1">
      <alignment horizontal="center"/>
    </xf>
    <xf borderId="1" fillId="2" fontId="1" numFmtId="0" xfId="0" applyBorder="1" applyFont="1"/>
    <xf borderId="1" fillId="2" fontId="1" numFmtId="0" xfId="0" applyAlignment="1" applyBorder="1" applyFont="1">
      <alignment horizontal="center"/>
    </xf>
    <xf borderId="1" fillId="2" fontId="1" numFmtId="0" xfId="0" applyAlignment="1" applyBorder="1" applyFont="1">
      <alignment horizontal="right"/>
    </xf>
    <xf borderId="3" fillId="0" fontId="0" numFmtId="0" xfId="0" applyAlignment="1" applyBorder="1" applyFont="1">
      <alignment horizontal="right"/>
    </xf>
    <xf borderId="8" fillId="0" fontId="0" numFmtId="0" xfId="0" applyAlignment="1" applyBorder="1" applyFont="1">
      <alignment horizontal="right"/>
    </xf>
    <xf borderId="6" fillId="0" fontId="0" numFmtId="10" xfId="0" applyAlignment="1" applyBorder="1" applyFont="1" applyNumberFormat="1">
      <alignment horizontal="center"/>
    </xf>
    <xf borderId="6" fillId="0" fontId="0" numFmtId="0" xfId="0" applyAlignment="1" applyBorder="1" applyFont="1">
      <alignment horizontal="right"/>
    </xf>
    <xf borderId="6" fillId="0" fontId="0" numFmtId="0" xfId="0" applyAlignment="1" applyBorder="1" applyFont="1">
      <alignment horizontal="left"/>
    </xf>
    <xf borderId="19" fillId="0" fontId="0" numFmtId="0" xfId="0" applyAlignment="1" applyBorder="1" applyFont="1">
      <alignment horizontal="right"/>
    </xf>
    <xf borderId="8" fillId="0" fontId="0" numFmtId="10" xfId="0" applyAlignment="1" applyBorder="1" applyFont="1" applyNumberFormat="1">
      <alignment horizontal="center"/>
    </xf>
    <xf borderId="8" fillId="0" fontId="0" numFmtId="0" xfId="0" applyAlignment="1" applyBorder="1" applyFont="1">
      <alignment horizontal="left"/>
    </xf>
    <xf borderId="9" fillId="0" fontId="0" numFmtId="0" xfId="0" applyAlignment="1" applyBorder="1" applyFont="1">
      <alignment horizontal="right"/>
    </xf>
    <xf borderId="14" fillId="0" fontId="0" numFmtId="0" xfId="0" applyAlignment="1" applyBorder="1" applyFont="1">
      <alignment horizontal="right"/>
    </xf>
    <xf borderId="15" fillId="0" fontId="0" numFmtId="0" xfId="0" applyAlignment="1" applyBorder="1" applyFont="1">
      <alignment horizontal="right"/>
    </xf>
    <xf borderId="21" fillId="2" fontId="4" numFmtId="0" xfId="0" applyAlignment="1" applyBorder="1" applyFont="1">
      <alignment horizontal="left"/>
    </xf>
    <xf borderId="22" fillId="2" fontId="4" numFmtId="0" xfId="0" applyAlignment="1" applyBorder="1" applyFont="1">
      <alignment horizontal="center" shrinkToFit="0" wrapText="1"/>
    </xf>
    <xf borderId="22" fillId="4" fontId="4" numFmtId="0" xfId="0" applyAlignment="1" applyBorder="1" applyFont="1">
      <alignment horizontal="center" shrinkToFit="0" wrapText="1"/>
    </xf>
    <xf borderId="22" fillId="5" fontId="4" numFmtId="0" xfId="0" applyAlignment="1" applyBorder="1" applyFill="1" applyFont="1">
      <alignment horizontal="center" shrinkToFit="0" wrapText="1"/>
    </xf>
    <xf borderId="23" fillId="2" fontId="4" numFmtId="0" xfId="0" applyAlignment="1" applyBorder="1" applyFont="1">
      <alignment horizontal="center" shrinkToFit="0" wrapText="1"/>
    </xf>
    <xf borderId="24" fillId="0" fontId="6" numFmtId="0" xfId="0" applyBorder="1" applyFont="1"/>
    <xf borderId="0" fillId="0" fontId="6" numFmtId="164" xfId="0" applyAlignment="1" applyFont="1" applyNumberFormat="1">
      <alignment horizontal="center"/>
    </xf>
    <xf borderId="0" fillId="0" fontId="6" numFmtId="165" xfId="0" applyAlignment="1" applyFont="1" applyNumberFormat="1">
      <alignment horizontal="center"/>
    </xf>
    <xf borderId="0" fillId="0" fontId="6" numFmtId="166" xfId="0" applyAlignment="1" applyFont="1" applyNumberFormat="1">
      <alignment horizontal="center"/>
    </xf>
    <xf borderId="0" fillId="0" fontId="6" numFmtId="166" xfId="0" applyAlignment="1" applyFont="1" applyNumberFormat="1">
      <alignment horizontal="right"/>
    </xf>
    <xf borderId="0" fillId="0" fontId="8" numFmtId="166" xfId="0" applyFont="1" applyNumberFormat="1"/>
    <xf borderId="0" fillId="0" fontId="6" numFmtId="166" xfId="0" applyFont="1" applyNumberFormat="1"/>
    <xf borderId="25" fillId="4" fontId="6" numFmtId="164" xfId="0" applyBorder="1" applyFont="1" applyNumberFormat="1"/>
    <xf borderId="25" fillId="5" fontId="6" numFmtId="164" xfId="0" applyBorder="1" applyFont="1" applyNumberFormat="1"/>
    <xf borderId="0" fillId="0" fontId="6" numFmtId="164" xfId="0" applyFont="1" applyNumberFormat="1"/>
    <xf borderId="0" fillId="0" fontId="6" numFmtId="9" xfId="0" applyFont="1" applyNumberFormat="1"/>
    <xf borderId="26" fillId="0" fontId="6" numFmtId="0" xfId="0" applyBorder="1" applyFont="1"/>
    <xf borderId="0" fillId="0" fontId="6" numFmtId="0" xfId="0" applyAlignment="1" applyFont="1">
      <alignment horizontal="center"/>
    </xf>
    <xf borderId="0" fillId="0" fontId="6" numFmtId="0" xfId="0" applyFont="1"/>
    <xf borderId="0" fillId="0" fontId="9" numFmtId="0" xfId="0" applyFont="1"/>
    <xf borderId="27" fillId="0" fontId="6" numFmtId="0" xfId="0" applyBorder="1" applyFont="1"/>
    <xf borderId="28" fillId="0" fontId="6" numFmtId="164" xfId="0" applyAlignment="1" applyBorder="1" applyFont="1" applyNumberFormat="1">
      <alignment horizontal="center"/>
    </xf>
    <xf borderId="28" fillId="0" fontId="6" numFmtId="0" xfId="0" applyAlignment="1" applyBorder="1" applyFont="1">
      <alignment horizontal="center"/>
    </xf>
    <xf borderId="28" fillId="0" fontId="6" numFmtId="0" xfId="0" applyBorder="1" applyFont="1"/>
    <xf borderId="28" fillId="0" fontId="9" numFmtId="0" xfId="0" applyBorder="1" applyFont="1"/>
    <xf borderId="28" fillId="0" fontId="6" numFmtId="0" xfId="0" applyAlignment="1" applyBorder="1" applyFont="1">
      <alignment horizontal="right"/>
    </xf>
    <xf borderId="28" fillId="0" fontId="10" numFmtId="164" xfId="0" applyBorder="1" applyFont="1" applyNumberFormat="1"/>
    <xf borderId="29" fillId="0" fontId="6" numFmtId="0" xfId="0" applyBorder="1" applyFont="1"/>
    <xf borderId="30" fillId="0" fontId="6" numFmtId="0" xfId="0" applyBorder="1" applyFont="1"/>
    <xf borderId="31" fillId="0" fontId="6" numFmtId="0" xfId="0" applyAlignment="1" applyBorder="1" applyFont="1">
      <alignment horizontal="center"/>
    </xf>
    <xf borderId="32" fillId="0" fontId="5" numFmtId="0" xfId="0" applyBorder="1" applyFont="1"/>
    <xf borderId="0" fillId="0" fontId="6" numFmtId="1" xfId="0" applyAlignment="1" applyFont="1" applyNumberFormat="1">
      <alignment horizontal="center"/>
    </xf>
    <xf borderId="26" fillId="0" fontId="6" numFmtId="0" xfId="0" applyAlignment="1" applyBorder="1" applyFont="1">
      <alignment horizontal="center"/>
    </xf>
    <xf borderId="0" fillId="0" fontId="6" numFmtId="2" xfId="0" applyAlignment="1" applyFont="1" applyNumberFormat="1">
      <alignment horizontal="center"/>
    </xf>
    <xf borderId="26" fillId="0" fontId="6" numFmtId="2" xfId="0" applyAlignment="1" applyBorder="1" applyFont="1" applyNumberFormat="1">
      <alignment horizontal="center"/>
    </xf>
    <xf borderId="33" fillId="0" fontId="6" numFmtId="0" xfId="0" applyBorder="1" applyFont="1"/>
    <xf borderId="24" fillId="0" fontId="11" numFmtId="0" xfId="0" applyBorder="1" applyFont="1"/>
    <xf borderId="0" fillId="0" fontId="11" numFmtId="2" xfId="0" applyAlignment="1" applyFont="1" applyNumberFormat="1">
      <alignment horizontal="center"/>
    </xf>
    <xf borderId="25" fillId="4" fontId="6" numFmtId="0" xfId="0" applyAlignment="1" applyBorder="1" applyFont="1">
      <alignment horizontal="center"/>
    </xf>
    <xf borderId="24" fillId="0" fontId="10" numFmtId="0" xfId="0" applyBorder="1" applyFont="1"/>
    <xf borderId="0" fillId="0" fontId="10" numFmtId="0" xfId="0" applyAlignment="1" applyFont="1">
      <alignment horizontal="center"/>
    </xf>
    <xf borderId="29" fillId="0" fontId="6" numFmtId="0" xfId="0" applyAlignment="1" applyBorder="1" applyFont="1">
      <alignment horizontal="center"/>
    </xf>
    <xf borderId="25" fillId="2" fontId="4" numFmtId="0" xfId="0" applyAlignment="1" applyBorder="1" applyFont="1">
      <alignment horizontal="left"/>
    </xf>
    <xf borderId="25" fillId="2" fontId="4" numFmtId="0" xfId="0" applyAlignment="1" applyBorder="1" applyFont="1">
      <alignment horizontal="center" shrinkToFit="0" wrapText="1"/>
    </xf>
    <xf borderId="31" fillId="0" fontId="6" numFmtId="0" xfId="0" applyBorder="1" applyFont="1"/>
    <xf borderId="31" fillId="0" fontId="9" numFmtId="0" xfId="0" applyBorder="1" applyFont="1"/>
    <xf borderId="32" fillId="0" fontId="9" numFmtId="0" xfId="0" applyBorder="1" applyFont="1"/>
    <xf borderId="26" fillId="0" fontId="6" numFmtId="166" xfId="0" applyAlignment="1" applyBorder="1" applyFont="1" applyNumberFormat="1">
      <alignment horizontal="right"/>
    </xf>
    <xf borderId="0" fillId="0" fontId="8" numFmtId="0" xfId="0" applyFont="1"/>
    <xf borderId="26" fillId="0" fontId="8" numFmtId="0" xfId="0" applyBorder="1" applyFont="1"/>
    <xf borderId="0" fillId="0" fontId="6" numFmtId="0" xfId="0" applyAlignment="1" applyFont="1">
      <alignment horizontal="right"/>
    </xf>
    <xf borderId="0" fillId="0" fontId="8" numFmtId="0" xfId="0" applyAlignment="1" applyFont="1">
      <alignment horizontal="right"/>
    </xf>
    <xf borderId="0" fillId="0" fontId="6" numFmtId="168" xfId="0" applyAlignment="1" applyFont="1" applyNumberFormat="1">
      <alignment horizontal="center"/>
    </xf>
    <xf borderId="0" fillId="0" fontId="10" numFmtId="0" xfId="0" applyAlignment="1" applyFont="1">
      <alignment horizontal="right"/>
    </xf>
    <xf borderId="26" fillId="0" fontId="10" numFmtId="0" xfId="0" applyBorder="1" applyFont="1"/>
    <xf borderId="0" fillId="0" fontId="10" numFmtId="0" xfId="0" applyFont="1"/>
    <xf borderId="26" fillId="0" fontId="9" numFmtId="0" xfId="0" applyBorder="1" applyFont="1"/>
    <xf borderId="25" fillId="4" fontId="6" numFmtId="168" xfId="0" applyAlignment="1" applyBorder="1" applyFont="1" applyNumberFormat="1">
      <alignment horizontal="center"/>
    </xf>
    <xf borderId="29" fillId="0" fontId="9" numFmtId="0" xfId="0" applyBorder="1" applyFont="1"/>
    <xf borderId="30" fillId="0" fontId="0" numFmtId="0" xfId="0" applyBorder="1" applyFont="1"/>
    <xf borderId="31" fillId="0" fontId="0" numFmtId="0" xfId="0" applyBorder="1" applyFont="1"/>
    <xf borderId="32" fillId="0" fontId="0" numFmtId="0" xfId="0" applyBorder="1" applyFont="1"/>
    <xf borderId="24" fillId="0" fontId="0" numFmtId="0" xfId="0" applyBorder="1" applyFont="1"/>
    <xf borderId="25" fillId="4" fontId="0" numFmtId="0" xfId="0" applyBorder="1" applyFont="1"/>
    <xf borderId="34" fillId="4" fontId="0" numFmtId="0" xfId="0" applyBorder="1" applyFont="1"/>
    <xf borderId="0" fillId="0" fontId="0" numFmtId="0" xfId="0" applyAlignment="1" applyFont="1">
      <alignment horizontal="right"/>
    </xf>
    <xf borderId="26" fillId="0" fontId="0" numFmtId="0" xfId="0" applyBorder="1" applyFont="1"/>
    <xf borderId="35" fillId="0" fontId="0" numFmtId="0" xfId="0" applyAlignment="1" applyBorder="1" applyFont="1">
      <alignment horizontal="right"/>
    </xf>
    <xf borderId="35" fillId="0" fontId="0" numFmtId="0" xfId="0" applyBorder="1" applyFont="1"/>
    <xf borderId="36" fillId="0" fontId="0" numFmtId="0" xfId="0" applyBorder="1" applyFont="1"/>
    <xf borderId="27" fillId="0" fontId="0" numFmtId="0" xfId="0" applyBorder="1" applyFont="1"/>
    <xf borderId="28" fillId="0" fontId="0" numFmtId="0" xfId="0" applyBorder="1" applyFont="1"/>
    <xf borderId="29" fillId="0" fontId="0" numFmtId="0" xfId="0" applyBorder="1" applyFont="1"/>
    <xf quotePrefix="1" borderId="0" fillId="0" fontId="0" numFmtId="0" xfId="0" applyFont="1"/>
    <xf borderId="0" fillId="0" fontId="0" numFmtId="0" xfId="0" applyAlignment="1" applyFont="1">
      <alignment horizontal="left"/>
    </xf>
    <xf borderId="0" fillId="0" fontId="0" numFmtId="9" xfId="0" applyFont="1" applyNumberFormat="1"/>
    <xf borderId="25" fillId="4" fontId="0" numFmtId="9" xfId="0" applyBorder="1" applyFont="1" applyNumberFormat="1"/>
    <xf borderId="26" fillId="0" fontId="0" numFmtId="10" xfId="0" applyBorder="1" applyFont="1" applyNumberFormat="1"/>
    <xf borderId="26" fillId="0" fontId="0" numFmtId="9" xfId="0" applyBorder="1" applyFont="1" applyNumberFormat="1"/>
    <xf borderId="25" fillId="4" fontId="12" numFmtId="0" xfId="0" applyBorder="1" applyFont="1"/>
    <xf borderId="34" fillId="4" fontId="12" numFmtId="0" xfId="0" applyBorder="1" applyFont="1"/>
    <xf borderId="24" fillId="0" fontId="12" numFmtId="0" xfId="0" applyBorder="1" applyFont="1"/>
    <xf borderId="0" fillId="0" fontId="1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2D050"/>
    <pageSetUpPr/>
  </sheetPr>
  <sheetViews>
    <sheetView workbookViewId="0"/>
  </sheetViews>
  <sheetFormatPr customHeight="1" defaultColWidth="14.43" defaultRowHeight="15.0"/>
  <cols>
    <col customWidth="1" min="1" max="1" width="16.86"/>
    <col customWidth="1" min="2" max="2" width="16.0"/>
    <col customWidth="1" min="3" max="3" width="9.29"/>
    <col customWidth="1" min="4" max="4" width="13.29"/>
    <col customWidth="1" min="5" max="6" width="12.14"/>
    <col customWidth="1" min="7" max="8" width="10.43"/>
    <col customWidth="1" min="9" max="11" width="8.29"/>
    <col customWidth="1" min="12" max="14" width="11.43"/>
    <col customWidth="1" min="15" max="15" width="9.29"/>
    <col customWidth="1" min="16" max="16" width="11.29"/>
    <col customWidth="1" min="17" max="17" width="2.29"/>
    <col customWidth="1" min="18" max="18" width="9.29"/>
  </cols>
  <sheetData>
    <row r="1" ht="14.2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/>
      <c r="R1" s="4"/>
    </row>
    <row r="2" ht="14.25" customHeight="1">
      <c r="A2" s="5" t="s">
        <v>16</v>
      </c>
      <c r="B2" s="6" t="s">
        <v>17</v>
      </c>
      <c r="C2" s="7" t="s">
        <v>18</v>
      </c>
      <c r="D2" s="8">
        <v>1.32</v>
      </c>
      <c r="E2" s="9">
        <v>8404.3</v>
      </c>
      <c r="F2" s="10" t="str">
        <f t="shared" ref="F2:F16" si="1">D2*E2</f>
        <v>  11,094   </v>
      </c>
      <c r="G2" s="11">
        <v>6.0</v>
      </c>
      <c r="H2" s="11">
        <v>556.0</v>
      </c>
      <c r="I2" s="12">
        <v>478.0</v>
      </c>
      <c r="J2" s="12">
        <v>597.0</v>
      </c>
      <c r="K2" s="12">
        <v>720.0</v>
      </c>
      <c r="L2" s="13">
        <v>375.0</v>
      </c>
      <c r="M2" s="13">
        <v>470.0</v>
      </c>
      <c r="N2" s="13">
        <v>557.0</v>
      </c>
      <c r="O2" s="14">
        <v>1.11</v>
      </c>
      <c r="P2" s="15">
        <v>0.18</v>
      </c>
      <c r="Q2" s="16"/>
      <c r="R2" s="17"/>
    </row>
    <row r="3" ht="14.25" customHeight="1">
      <c r="A3" s="18" t="s">
        <v>19</v>
      </c>
      <c r="B3" s="17" t="s">
        <v>20</v>
      </c>
      <c r="C3" s="19" t="s">
        <v>21</v>
      </c>
      <c r="D3" s="20">
        <v>7.6</v>
      </c>
      <c r="E3" s="9">
        <v>302.0</v>
      </c>
      <c r="F3" s="10" t="str">
        <f t="shared" si="1"/>
        <v>  2,295   </v>
      </c>
      <c r="G3" s="21">
        <v>494.0</v>
      </c>
      <c r="H3" s="21">
        <v>283.0</v>
      </c>
      <c r="I3" s="12">
        <v>160.0</v>
      </c>
      <c r="J3" s="12">
        <v>193.0</v>
      </c>
      <c r="K3" s="12">
        <v>229.0</v>
      </c>
      <c r="L3" s="13">
        <v>51.0</v>
      </c>
      <c r="M3" s="13">
        <v>95.0</v>
      </c>
      <c r="N3" s="13">
        <v>123.0</v>
      </c>
      <c r="O3" s="22">
        <v>0.68</v>
      </c>
      <c r="P3" s="23">
        <v>0.16</v>
      </c>
      <c r="Q3" s="16"/>
      <c r="R3" s="17"/>
    </row>
    <row r="4" ht="14.25" customHeight="1">
      <c r="A4" s="18" t="s">
        <v>22</v>
      </c>
      <c r="B4" s="17" t="s">
        <v>23</v>
      </c>
      <c r="C4" s="19" t="s">
        <v>24</v>
      </c>
      <c r="D4" s="20">
        <v>13.85</v>
      </c>
      <c r="E4" s="9">
        <v>431.3</v>
      </c>
      <c r="F4" s="10" t="str">
        <f t="shared" si="1"/>
        <v>  5,974   </v>
      </c>
      <c r="G4" s="21">
        <v>287.0</v>
      </c>
      <c r="H4" s="21">
        <v>398.0</v>
      </c>
      <c r="I4" s="12">
        <v>378.0</v>
      </c>
      <c r="J4" s="12">
        <v>468.0</v>
      </c>
      <c r="K4" s="12">
        <v>546.0</v>
      </c>
      <c r="L4" s="13">
        <v>217.0</v>
      </c>
      <c r="M4" s="13">
        <v>278.0</v>
      </c>
      <c r="N4" s="13">
        <v>332.0</v>
      </c>
      <c r="O4" s="22">
        <v>1.24</v>
      </c>
      <c r="P4" s="23">
        <v>0.3</v>
      </c>
      <c r="Q4" s="16"/>
      <c r="R4" s="17"/>
    </row>
    <row r="5" ht="14.25" customHeight="1">
      <c r="A5" s="18" t="s">
        <v>25</v>
      </c>
      <c r="B5" s="17" t="s">
        <v>26</v>
      </c>
      <c r="C5" s="19" t="s">
        <v>21</v>
      </c>
      <c r="D5" s="20">
        <v>154.94</v>
      </c>
      <c r="E5" s="9">
        <v>105.2</v>
      </c>
      <c r="F5" s="10" t="str">
        <f t="shared" si="1"/>
        <v>  16,300   </v>
      </c>
      <c r="G5" s="21">
        <v>64.0</v>
      </c>
      <c r="H5" s="21">
        <v>989.0</v>
      </c>
      <c r="I5" s="12">
        <v>733.0</v>
      </c>
      <c r="J5" s="12">
        <v>828.0</v>
      </c>
      <c r="K5" s="12">
        <v>936.0</v>
      </c>
      <c r="L5" s="13">
        <v>426.0</v>
      </c>
      <c r="M5" s="13">
        <v>495.0</v>
      </c>
      <c r="N5" s="13">
        <v>554.0</v>
      </c>
      <c r="O5" s="22">
        <v>0.25</v>
      </c>
      <c r="P5" s="23">
        <v>0.33</v>
      </c>
      <c r="Q5" s="16"/>
      <c r="R5" s="17"/>
    </row>
    <row r="6" ht="14.25" customHeight="1">
      <c r="A6" s="18" t="s">
        <v>27</v>
      </c>
      <c r="B6" s="17" t="s">
        <v>17</v>
      </c>
      <c r="C6" s="19" t="s">
        <v>18</v>
      </c>
      <c r="D6" s="8">
        <v>1.83</v>
      </c>
      <c r="E6" s="9">
        <v>1453.6</v>
      </c>
      <c r="F6" s="10" t="str">
        <f t="shared" si="1"/>
        <v>  2,660   </v>
      </c>
      <c r="G6" s="21">
        <v>85.0</v>
      </c>
      <c r="H6" s="21">
        <v>280.0</v>
      </c>
      <c r="I6" s="12">
        <v>164.0</v>
      </c>
      <c r="J6" s="12">
        <v>197.0</v>
      </c>
      <c r="K6" s="12">
        <v>238.0</v>
      </c>
      <c r="L6" s="13">
        <v>97.0</v>
      </c>
      <c r="M6" s="13">
        <v>120.0</v>
      </c>
      <c r="N6" s="13">
        <v>145.0</v>
      </c>
      <c r="O6" s="22">
        <v>0.98</v>
      </c>
      <c r="P6" s="23">
        <v>0.25</v>
      </c>
      <c r="Q6" s="16"/>
      <c r="R6" s="17"/>
    </row>
    <row r="7" ht="14.25" customHeight="1">
      <c r="A7" s="18" t="s">
        <v>28</v>
      </c>
      <c r="B7" s="17" t="s">
        <v>26</v>
      </c>
      <c r="C7" s="19" t="s">
        <v>21</v>
      </c>
      <c r="D7" s="20">
        <v>113.11</v>
      </c>
      <c r="E7" s="9">
        <v>490.6</v>
      </c>
      <c r="F7" s="10" t="str">
        <f t="shared" si="1"/>
        <v>  55,492   </v>
      </c>
      <c r="G7" s="21">
        <v>5266.0</v>
      </c>
      <c r="H7" s="21">
        <v>2802.0</v>
      </c>
      <c r="I7" s="12">
        <v>5295.0</v>
      </c>
      <c r="J7" s="12">
        <v>5965.0</v>
      </c>
      <c r="K7" s="12">
        <v>6635.0</v>
      </c>
      <c r="L7" s="13">
        <v>2286.0</v>
      </c>
      <c r="M7" s="13">
        <v>2936.0</v>
      </c>
      <c r="N7" s="13">
        <v>3363.0</v>
      </c>
      <c r="O7" s="22">
        <v>0.97</v>
      </c>
      <c r="P7" s="23">
        <v>0.33</v>
      </c>
      <c r="Q7" s="16"/>
      <c r="R7" s="17"/>
    </row>
    <row r="8" ht="14.25" customHeight="1">
      <c r="A8" s="18" t="s">
        <v>29</v>
      </c>
      <c r="B8" s="17" t="s">
        <v>30</v>
      </c>
      <c r="C8" s="19" t="s">
        <v>31</v>
      </c>
      <c r="D8" s="20">
        <v>41.35</v>
      </c>
      <c r="E8" s="9">
        <v>575.8</v>
      </c>
      <c r="F8" s="10" t="str">
        <f t="shared" si="1"/>
        <v>  23,809   </v>
      </c>
      <c r="G8" s="21">
        <v>701.0</v>
      </c>
      <c r="H8" s="21">
        <v>1213.0</v>
      </c>
      <c r="I8" s="12">
        <v>1572.0</v>
      </c>
      <c r="J8" s="12">
        <v>1947.0</v>
      </c>
      <c r="K8" s="12">
        <v>2150.0</v>
      </c>
      <c r="L8" s="13">
        <v>1019.0</v>
      </c>
      <c r="M8" s="13">
        <v>1330.0</v>
      </c>
      <c r="N8" s="13">
        <v>1517.0</v>
      </c>
      <c r="O8" s="22">
        <v>1.12</v>
      </c>
      <c r="P8" s="23">
        <v>0.15</v>
      </c>
      <c r="Q8" s="16"/>
      <c r="R8" s="17"/>
    </row>
    <row r="9" ht="14.25" customHeight="1">
      <c r="A9" s="18" t="s">
        <v>32</v>
      </c>
      <c r="B9" s="17" t="s">
        <v>33</v>
      </c>
      <c r="C9" s="19" t="s">
        <v>34</v>
      </c>
      <c r="D9" s="20">
        <v>44.56</v>
      </c>
      <c r="E9" s="9">
        <v>126.3</v>
      </c>
      <c r="F9" s="10" t="str">
        <f t="shared" si="1"/>
        <v>  5,628   </v>
      </c>
      <c r="G9" s="21">
        <v>372.0</v>
      </c>
      <c r="H9" s="21">
        <v>487.0</v>
      </c>
      <c r="I9" s="12">
        <v>512.0</v>
      </c>
      <c r="J9" s="12">
        <v>572.0</v>
      </c>
      <c r="K9" s="12">
        <v>636.0</v>
      </c>
      <c r="L9" s="13">
        <v>255.0</v>
      </c>
      <c r="M9" s="13">
        <v>296.0</v>
      </c>
      <c r="N9" s="13">
        <v>339.0</v>
      </c>
      <c r="O9" s="22">
        <v>1.91</v>
      </c>
      <c r="P9" s="23">
        <v>0.34</v>
      </c>
      <c r="Q9" s="16"/>
      <c r="R9" s="17"/>
    </row>
    <row r="10" ht="14.25" customHeight="1">
      <c r="A10" s="18" t="s">
        <v>35</v>
      </c>
      <c r="B10" s="17" t="s">
        <v>20</v>
      </c>
      <c r="C10" s="19" t="s">
        <v>21</v>
      </c>
      <c r="D10" s="20">
        <v>78.07</v>
      </c>
      <c r="E10" s="9">
        <v>30.6</v>
      </c>
      <c r="F10" s="10" t="str">
        <f t="shared" si="1"/>
        <v>  2,389   </v>
      </c>
      <c r="G10" s="21">
        <v>75.0</v>
      </c>
      <c r="H10" s="21">
        <v>196.0</v>
      </c>
      <c r="I10" s="12">
        <v>194.0</v>
      </c>
      <c r="J10" s="12">
        <v>220.0</v>
      </c>
      <c r="K10" s="12">
        <v>246.0</v>
      </c>
      <c r="L10" s="13">
        <v>108.0</v>
      </c>
      <c r="M10" s="13">
        <v>123.0</v>
      </c>
      <c r="N10" s="13">
        <v>139.0</v>
      </c>
      <c r="O10" s="22">
        <v>0.47</v>
      </c>
      <c r="P10" s="23">
        <v>0.32</v>
      </c>
      <c r="Q10" s="16"/>
      <c r="R10" s="17"/>
    </row>
    <row r="11" ht="14.25" customHeight="1">
      <c r="A11" s="18" t="s">
        <v>36</v>
      </c>
      <c r="B11" s="17" t="s">
        <v>17</v>
      </c>
      <c r="C11" s="19" t="s">
        <v>18</v>
      </c>
      <c r="D11" s="20">
        <v>0.7</v>
      </c>
      <c r="E11" s="9">
        <v>1713.7</v>
      </c>
      <c r="F11" s="10" t="str">
        <f t="shared" si="1"/>
        <v>  1,200   </v>
      </c>
      <c r="G11" s="21">
        <v>65.0</v>
      </c>
      <c r="H11" s="21">
        <v>47.0</v>
      </c>
      <c r="I11" s="12">
        <v>44.0</v>
      </c>
      <c r="J11" s="12">
        <v>62.0</v>
      </c>
      <c r="K11" s="12">
        <v>79.0</v>
      </c>
      <c r="L11" s="13">
        <v>30.0</v>
      </c>
      <c r="M11" s="13">
        <v>43.0</v>
      </c>
      <c r="N11" s="13">
        <v>58.0</v>
      </c>
      <c r="O11" s="22">
        <v>0.76</v>
      </c>
      <c r="P11" s="23">
        <v>0.34</v>
      </c>
      <c r="Q11" s="16"/>
      <c r="R11" s="17"/>
    </row>
    <row r="12" ht="14.25" customHeight="1">
      <c r="A12" s="18" t="s">
        <v>0</v>
      </c>
      <c r="B12" s="17" t="s">
        <v>33</v>
      </c>
      <c r="C12" s="19" t="s">
        <v>34</v>
      </c>
      <c r="D12" s="20">
        <v>40.39</v>
      </c>
      <c r="E12" s="9">
        <v>301.6</v>
      </c>
      <c r="F12" s="10" t="str">
        <f t="shared" si="1"/>
        <v>  12,182   </v>
      </c>
      <c r="G12" s="21">
        <v>18.0</v>
      </c>
      <c r="H12" s="21">
        <v>684.0</v>
      </c>
      <c r="I12" s="24">
        <v>935.0</v>
      </c>
      <c r="J12" s="24">
        <v>1064.0</v>
      </c>
      <c r="K12" s="24">
        <v>1176.0</v>
      </c>
      <c r="L12" s="25">
        <v>538.0</v>
      </c>
      <c r="M12" s="25">
        <v>646.0</v>
      </c>
      <c r="N12" s="25">
        <v>719.0</v>
      </c>
      <c r="O12" s="22">
        <v>1.34</v>
      </c>
      <c r="P12" s="23">
        <v>0.33</v>
      </c>
      <c r="Q12" s="16"/>
      <c r="R12" s="17"/>
    </row>
    <row r="13" ht="14.25" customHeight="1">
      <c r="A13" s="18" t="s">
        <v>37</v>
      </c>
      <c r="B13" s="17" t="s">
        <v>30</v>
      </c>
      <c r="C13" s="19" t="s">
        <v>31</v>
      </c>
      <c r="D13" s="20">
        <v>84.41</v>
      </c>
      <c r="E13" s="9">
        <v>148.7</v>
      </c>
      <c r="F13" s="10" t="str">
        <f t="shared" si="1"/>
        <v>  12,552   </v>
      </c>
      <c r="G13" s="21">
        <v>83.0</v>
      </c>
      <c r="H13" s="21">
        <v>2517.0</v>
      </c>
      <c r="I13" s="24">
        <v>1214.0</v>
      </c>
      <c r="J13" s="24">
        <v>1341.0</v>
      </c>
      <c r="K13" s="24">
        <v>1499.0</v>
      </c>
      <c r="L13" s="25">
        <v>786.0</v>
      </c>
      <c r="M13" s="25">
        <v>942.0</v>
      </c>
      <c r="N13" s="25">
        <v>1060.0</v>
      </c>
      <c r="O13" s="22">
        <v>1.12</v>
      </c>
      <c r="P13" s="23">
        <v>0.25</v>
      </c>
      <c r="Q13" s="16"/>
      <c r="R13" s="17"/>
    </row>
    <row r="14" ht="14.25" customHeight="1">
      <c r="A14" s="18" t="s">
        <v>38</v>
      </c>
      <c r="B14" s="17" t="s">
        <v>26</v>
      </c>
      <c r="C14" s="19" t="s">
        <v>21</v>
      </c>
      <c r="D14" s="20">
        <v>108.92</v>
      </c>
      <c r="E14" s="9">
        <v>126.3</v>
      </c>
      <c r="F14" s="10" t="str">
        <f t="shared" si="1"/>
        <v>  13,757   </v>
      </c>
      <c r="G14" s="21">
        <v>4464.0</v>
      </c>
      <c r="H14" s="21">
        <v>3125.0</v>
      </c>
      <c r="I14" s="24">
        <v>1957.0</v>
      </c>
      <c r="J14" s="24">
        <v>2188.0</v>
      </c>
      <c r="K14" s="24">
        <v>2390.0</v>
      </c>
      <c r="L14" s="25">
        <v>897.0</v>
      </c>
      <c r="M14" s="25">
        <v>1078.0</v>
      </c>
      <c r="N14" s="25">
        <v>1275.0</v>
      </c>
      <c r="O14" s="22">
        <v>0.82</v>
      </c>
      <c r="P14" s="23">
        <v>0.28</v>
      </c>
      <c r="Q14" s="16"/>
      <c r="R14" s="17"/>
    </row>
    <row r="15" ht="14.25" customHeight="1">
      <c r="A15" s="18" t="s">
        <v>39</v>
      </c>
      <c r="B15" s="17" t="s">
        <v>33</v>
      </c>
      <c r="C15" s="19" t="s">
        <v>34</v>
      </c>
      <c r="D15" s="20">
        <v>90.4</v>
      </c>
      <c r="E15" s="9">
        <v>97.8</v>
      </c>
      <c r="F15" s="10" t="str">
        <f t="shared" si="1"/>
        <v>  8,841   </v>
      </c>
      <c r="G15" s="21">
        <v>201.0</v>
      </c>
      <c r="H15" s="21">
        <v>461.0</v>
      </c>
      <c r="I15" s="24">
        <v>661.0</v>
      </c>
      <c r="J15" s="24">
        <v>774.0</v>
      </c>
      <c r="K15" s="24">
        <v>862.0</v>
      </c>
      <c r="L15" s="25">
        <v>359.0</v>
      </c>
      <c r="M15" s="25">
        <v>420.0</v>
      </c>
      <c r="N15" s="25">
        <v>461.0</v>
      </c>
      <c r="O15" s="22">
        <v>1.29</v>
      </c>
      <c r="P15" s="23">
        <v>0.4</v>
      </c>
      <c r="Q15" s="16"/>
      <c r="R15" s="17"/>
    </row>
    <row r="16" ht="14.25" customHeight="1">
      <c r="A16" s="26" t="s">
        <v>40</v>
      </c>
      <c r="B16" s="27" t="s">
        <v>41</v>
      </c>
      <c r="C16" s="19" t="s">
        <v>42</v>
      </c>
      <c r="D16" s="20">
        <v>41.65</v>
      </c>
      <c r="E16" s="9">
        <v>129.6</v>
      </c>
      <c r="F16" s="10" t="str">
        <f t="shared" si="1"/>
        <v>  5,398   </v>
      </c>
      <c r="G16" s="21">
        <v>66.0</v>
      </c>
      <c r="H16" s="21">
        <v>208.0</v>
      </c>
      <c r="I16" s="24">
        <v>361.0</v>
      </c>
      <c r="J16" s="24">
        <v>470.0</v>
      </c>
      <c r="K16" s="24">
        <v>568.0</v>
      </c>
      <c r="L16" s="25">
        <v>231.0</v>
      </c>
      <c r="M16" s="25">
        <v>344.0</v>
      </c>
      <c r="N16" s="25">
        <v>435.0</v>
      </c>
      <c r="O16" s="22">
        <v>0.4</v>
      </c>
      <c r="P16" s="23">
        <v>0.18</v>
      </c>
      <c r="Q16" s="16"/>
      <c r="R16" s="17"/>
    </row>
    <row r="17" ht="6.0" customHeight="1">
      <c r="A17" s="28"/>
      <c r="B17" s="29"/>
      <c r="C17" s="30"/>
      <c r="D17" s="30"/>
      <c r="E17" s="30"/>
      <c r="F17" s="30"/>
      <c r="G17" s="31"/>
      <c r="H17" s="31"/>
      <c r="I17" s="32"/>
      <c r="J17" s="32"/>
      <c r="K17" s="32"/>
      <c r="L17" s="31"/>
      <c r="M17" s="31"/>
      <c r="N17" s="31"/>
      <c r="O17" s="29"/>
      <c r="P17" s="31"/>
      <c r="Q17" s="33"/>
      <c r="R17" s="17"/>
    </row>
    <row r="18" ht="14.25" customHeight="1">
      <c r="A18" s="34" t="s">
        <v>43</v>
      </c>
      <c r="B18" s="6"/>
      <c r="C18" s="7"/>
      <c r="D18" s="7"/>
      <c r="E18" s="7"/>
      <c r="F18" s="7"/>
      <c r="G18" s="35"/>
      <c r="H18" s="35"/>
      <c r="I18" s="36"/>
      <c r="J18" s="36"/>
      <c r="K18" s="36"/>
      <c r="L18" s="35"/>
      <c r="M18" s="35"/>
      <c r="N18" s="35"/>
      <c r="O18" s="6"/>
      <c r="P18" s="35"/>
      <c r="Q18" s="35"/>
      <c r="R18" s="34"/>
    </row>
    <row r="19" ht="14.25" customHeight="1">
      <c r="A19" s="34"/>
      <c r="B19" s="17"/>
      <c r="C19" s="19"/>
      <c r="D19" s="19"/>
      <c r="E19" s="19"/>
      <c r="F19" s="19"/>
      <c r="G19" s="34"/>
      <c r="H19" s="34"/>
      <c r="I19" s="37"/>
      <c r="J19" s="37"/>
      <c r="K19" s="37"/>
      <c r="L19" s="34"/>
      <c r="M19" s="34"/>
      <c r="N19" s="34"/>
      <c r="O19" s="17"/>
      <c r="P19" s="34"/>
      <c r="Q19" s="34"/>
      <c r="R19" s="34"/>
    </row>
    <row r="20" ht="14.25" customHeight="1">
      <c r="A20" s="34"/>
      <c r="B20" s="17"/>
      <c r="C20" s="19"/>
      <c r="D20" s="19"/>
      <c r="E20" s="38"/>
      <c r="F20" s="39"/>
      <c r="G20" s="34"/>
      <c r="H20" s="34"/>
      <c r="I20" s="40"/>
      <c r="J20" s="21"/>
      <c r="K20" s="40"/>
      <c r="L20" s="34"/>
      <c r="M20" s="34"/>
      <c r="N20" s="34"/>
      <c r="O20" s="17"/>
      <c r="P20" s="34"/>
      <c r="Q20" s="34"/>
      <c r="R20" s="34"/>
    </row>
    <row r="21" ht="14.25" customHeight="1">
      <c r="A21" s="34"/>
      <c r="B21" s="17"/>
      <c r="C21" s="19"/>
      <c r="D21" s="39"/>
      <c r="E21" s="19"/>
      <c r="F21" s="19"/>
      <c r="G21" s="34"/>
      <c r="H21" s="34"/>
      <c r="I21" s="37"/>
      <c r="J21" s="37"/>
      <c r="K21" s="37"/>
      <c r="L21" s="34"/>
      <c r="M21" s="34"/>
      <c r="N21" s="34"/>
      <c r="O21" s="17"/>
      <c r="P21" s="34"/>
      <c r="Q21" s="34"/>
      <c r="R21" s="34"/>
    </row>
    <row r="22" ht="14.25" customHeight="1">
      <c r="A22" s="34"/>
      <c r="B22" s="17"/>
      <c r="C22" s="19"/>
      <c r="D22" s="19"/>
      <c r="E22" s="19"/>
      <c r="F22" s="19"/>
      <c r="G22" s="34"/>
      <c r="H22" s="34"/>
      <c r="I22" s="37"/>
      <c r="J22" s="37"/>
      <c r="K22" s="37"/>
      <c r="L22" s="34"/>
      <c r="M22" s="34"/>
      <c r="N22" s="34"/>
      <c r="O22" s="17"/>
      <c r="P22" s="34"/>
      <c r="Q22" s="34"/>
      <c r="R22" s="34"/>
    </row>
    <row r="23" ht="14.25" customHeight="1">
      <c r="A23" s="34"/>
      <c r="B23" s="17"/>
      <c r="C23" s="19"/>
      <c r="D23" s="41"/>
      <c r="E23" s="19"/>
      <c r="F23" s="19"/>
      <c r="G23" s="34"/>
      <c r="H23" s="34"/>
      <c r="I23" s="37"/>
      <c r="J23" s="37"/>
      <c r="K23" s="37"/>
      <c r="L23" s="34"/>
      <c r="M23" s="34"/>
      <c r="N23" s="34"/>
      <c r="O23" s="17"/>
      <c r="P23" s="34"/>
      <c r="Q23" s="34"/>
      <c r="R23" s="34"/>
    </row>
    <row r="24" ht="14.25" customHeight="1">
      <c r="A24" s="34"/>
      <c r="B24" s="17"/>
      <c r="C24" s="19"/>
      <c r="D24" s="41"/>
      <c r="E24" s="19"/>
      <c r="F24" s="19"/>
      <c r="G24" s="34"/>
      <c r="H24" s="34"/>
      <c r="I24" s="37"/>
      <c r="J24" s="37"/>
      <c r="K24" s="37"/>
      <c r="L24" s="34"/>
      <c r="M24" s="34"/>
      <c r="N24" s="34"/>
      <c r="O24" s="17"/>
      <c r="P24" s="34"/>
      <c r="Q24" s="34"/>
      <c r="R24" s="34"/>
    </row>
    <row r="25" ht="14.25" customHeight="1">
      <c r="A25" s="34"/>
      <c r="B25" s="17"/>
      <c r="C25" s="19"/>
      <c r="D25" s="19"/>
      <c r="E25" s="19"/>
      <c r="F25" s="19"/>
      <c r="G25" s="34"/>
      <c r="H25" s="34"/>
      <c r="I25" s="37"/>
      <c r="J25" s="37"/>
      <c r="K25" s="37"/>
      <c r="L25" s="34"/>
      <c r="M25" s="34"/>
      <c r="N25" s="34"/>
      <c r="O25" s="17"/>
      <c r="P25" s="34"/>
      <c r="Q25" s="34"/>
      <c r="R25" s="34"/>
    </row>
    <row r="26" ht="14.25" customHeight="1">
      <c r="A26" s="34"/>
      <c r="B26" s="17"/>
      <c r="C26" s="19"/>
      <c r="D26" s="19"/>
      <c r="E26" s="19"/>
      <c r="F26" s="19"/>
      <c r="G26" s="34"/>
      <c r="H26" s="34"/>
      <c r="I26" s="37"/>
      <c r="J26" s="37"/>
      <c r="K26" s="37"/>
      <c r="L26" s="34"/>
      <c r="M26" s="34"/>
      <c r="N26" s="34"/>
      <c r="O26" s="17"/>
      <c r="P26" s="34"/>
      <c r="Q26" s="34"/>
      <c r="R26" s="34"/>
    </row>
    <row r="27" ht="14.25" customHeight="1">
      <c r="A27" s="34"/>
      <c r="B27" s="17"/>
      <c r="C27" s="19"/>
      <c r="D27" s="19"/>
      <c r="E27" s="19"/>
      <c r="F27" s="19"/>
      <c r="G27" s="34"/>
      <c r="H27" s="34"/>
      <c r="I27" s="37"/>
      <c r="J27" s="37"/>
      <c r="K27" s="37"/>
      <c r="L27" s="34"/>
      <c r="M27" s="34"/>
      <c r="N27" s="34"/>
      <c r="O27" s="17"/>
      <c r="P27" s="34"/>
      <c r="Q27" s="34"/>
      <c r="R27" s="34"/>
    </row>
    <row r="28" ht="14.25" customHeight="1">
      <c r="A28" s="34"/>
      <c r="B28" s="17"/>
      <c r="C28" s="19"/>
      <c r="D28" s="19"/>
      <c r="E28" s="19"/>
      <c r="F28" s="19"/>
      <c r="G28" s="34"/>
      <c r="H28" s="34"/>
      <c r="I28" s="37"/>
      <c r="J28" s="37"/>
      <c r="K28" s="37"/>
      <c r="L28" s="34"/>
      <c r="M28" s="34"/>
      <c r="N28" s="34"/>
      <c r="O28" s="17"/>
      <c r="P28" s="34"/>
      <c r="Q28" s="34"/>
      <c r="R28" s="34"/>
    </row>
    <row r="29" ht="14.25" customHeight="1">
      <c r="A29" s="34"/>
      <c r="B29" s="17"/>
      <c r="C29" s="19"/>
      <c r="D29" s="19"/>
      <c r="E29" s="19"/>
      <c r="F29" s="19"/>
      <c r="G29" s="34"/>
      <c r="H29" s="34"/>
      <c r="I29" s="37"/>
      <c r="J29" s="37"/>
      <c r="K29" s="37"/>
      <c r="L29" s="34"/>
      <c r="M29" s="34"/>
      <c r="N29" s="34"/>
      <c r="O29" s="17"/>
      <c r="P29" s="34"/>
      <c r="Q29" s="34"/>
      <c r="R29" s="34"/>
    </row>
    <row r="30" ht="14.25" customHeight="1">
      <c r="A30" s="34"/>
      <c r="B30" s="17"/>
      <c r="C30" s="19"/>
      <c r="D30" s="19"/>
      <c r="E30" s="19"/>
      <c r="F30" s="19"/>
      <c r="G30" s="34"/>
      <c r="H30" s="34"/>
      <c r="I30" s="37"/>
      <c r="J30" s="37"/>
      <c r="K30" s="37"/>
      <c r="L30" s="34"/>
      <c r="M30" s="34"/>
      <c r="N30" s="34"/>
      <c r="O30" s="17"/>
      <c r="P30" s="34"/>
      <c r="Q30" s="34"/>
      <c r="R30" s="34"/>
    </row>
    <row r="31" ht="14.25" customHeight="1">
      <c r="A31" s="34"/>
      <c r="B31" s="17"/>
      <c r="C31" s="19"/>
      <c r="D31" s="19"/>
      <c r="E31" s="19"/>
      <c r="F31" s="19"/>
      <c r="G31" s="34"/>
      <c r="H31" s="34"/>
      <c r="I31" s="37"/>
      <c r="J31" s="37"/>
      <c r="K31" s="37"/>
      <c r="L31" s="34"/>
      <c r="M31" s="34"/>
      <c r="N31" s="34"/>
      <c r="O31" s="17"/>
      <c r="P31" s="34"/>
      <c r="Q31" s="34"/>
      <c r="R31" s="34"/>
    </row>
    <row r="32" ht="14.25" customHeight="1">
      <c r="A32" s="34"/>
      <c r="B32" s="17"/>
      <c r="C32" s="19"/>
      <c r="D32" s="19"/>
      <c r="E32" s="19"/>
      <c r="F32" s="19"/>
      <c r="G32" s="34"/>
      <c r="H32" s="34"/>
      <c r="I32" s="37"/>
      <c r="J32" s="37"/>
      <c r="K32" s="37"/>
      <c r="L32" s="34"/>
      <c r="M32" s="34"/>
      <c r="N32" s="34"/>
      <c r="O32" s="17"/>
      <c r="P32" s="34"/>
      <c r="Q32" s="34"/>
      <c r="R32" s="34"/>
    </row>
    <row r="33" ht="14.25" customHeight="1">
      <c r="A33" s="34"/>
      <c r="B33" s="17"/>
      <c r="C33" s="19"/>
      <c r="D33" s="19"/>
      <c r="E33" s="19"/>
      <c r="F33" s="19"/>
      <c r="G33" s="34"/>
      <c r="H33" s="34"/>
      <c r="I33" s="37"/>
      <c r="J33" s="37"/>
      <c r="K33" s="37"/>
      <c r="L33" s="34"/>
      <c r="M33" s="34"/>
      <c r="N33" s="34"/>
      <c r="O33" s="17"/>
      <c r="P33" s="34"/>
      <c r="Q33" s="34"/>
      <c r="R33" s="34"/>
    </row>
    <row r="34" ht="14.25" customHeight="1">
      <c r="A34" s="34"/>
      <c r="B34" s="17"/>
      <c r="C34" s="19"/>
      <c r="D34" s="19"/>
      <c r="E34" s="19"/>
      <c r="F34" s="19"/>
      <c r="G34" s="34"/>
      <c r="H34" s="34"/>
      <c r="I34" s="37"/>
      <c r="J34" s="37"/>
      <c r="K34" s="37"/>
      <c r="L34" s="34"/>
      <c r="M34" s="34"/>
      <c r="N34" s="34"/>
      <c r="O34" s="17"/>
      <c r="P34" s="34"/>
      <c r="Q34" s="34"/>
      <c r="R34" s="34"/>
    </row>
    <row r="35" ht="14.25" customHeight="1">
      <c r="A35" s="34"/>
      <c r="B35" s="17"/>
      <c r="C35" s="19"/>
      <c r="D35" s="19"/>
      <c r="E35" s="19"/>
      <c r="F35" s="19"/>
      <c r="G35" s="34"/>
      <c r="H35" s="34"/>
      <c r="I35" s="37"/>
      <c r="J35" s="37"/>
      <c r="K35" s="37"/>
      <c r="L35" s="34"/>
      <c r="M35" s="34"/>
      <c r="N35" s="34"/>
      <c r="O35" s="17"/>
      <c r="P35" s="34"/>
      <c r="Q35" s="34"/>
      <c r="R35" s="34"/>
    </row>
    <row r="36" ht="14.25" customHeight="1">
      <c r="A36" s="34"/>
      <c r="B36" s="17"/>
      <c r="C36" s="19"/>
      <c r="D36" s="19"/>
      <c r="E36" s="19"/>
      <c r="F36" s="19"/>
      <c r="G36" s="34"/>
      <c r="H36" s="34"/>
      <c r="I36" s="37"/>
      <c r="J36" s="37"/>
      <c r="K36" s="37"/>
      <c r="L36" s="34"/>
      <c r="M36" s="34"/>
      <c r="N36" s="34"/>
      <c r="O36" s="17"/>
      <c r="P36" s="34"/>
      <c r="Q36" s="34"/>
      <c r="R36" s="34"/>
    </row>
    <row r="37" ht="14.25" customHeight="1">
      <c r="A37" s="34"/>
      <c r="B37" s="17"/>
      <c r="C37" s="19"/>
      <c r="D37" s="19"/>
      <c r="E37" s="19"/>
      <c r="F37" s="19"/>
      <c r="G37" s="34"/>
      <c r="H37" s="34"/>
      <c r="I37" s="37"/>
      <c r="J37" s="37"/>
      <c r="K37" s="37"/>
      <c r="L37" s="34"/>
      <c r="M37" s="34"/>
      <c r="N37" s="34"/>
      <c r="O37" s="17"/>
      <c r="P37" s="34"/>
      <c r="Q37" s="34"/>
      <c r="R37" s="34"/>
    </row>
    <row r="38" ht="14.25" customHeight="1">
      <c r="A38" s="34"/>
      <c r="B38" s="17"/>
      <c r="C38" s="19"/>
      <c r="D38" s="19"/>
      <c r="E38" s="19"/>
      <c r="F38" s="19"/>
      <c r="G38" s="34"/>
      <c r="H38" s="34"/>
      <c r="I38" s="37"/>
      <c r="J38" s="37"/>
      <c r="K38" s="37"/>
      <c r="L38" s="34"/>
      <c r="M38" s="34"/>
      <c r="N38" s="34"/>
      <c r="O38" s="17"/>
      <c r="P38" s="34"/>
      <c r="Q38" s="34"/>
      <c r="R38" s="34"/>
    </row>
    <row r="39" ht="14.25" customHeight="1">
      <c r="A39" s="34"/>
      <c r="B39" s="17"/>
      <c r="C39" s="19"/>
      <c r="D39" s="19"/>
      <c r="E39" s="19"/>
      <c r="F39" s="19"/>
      <c r="G39" s="34"/>
      <c r="H39" s="34"/>
      <c r="I39" s="37"/>
      <c r="J39" s="37"/>
      <c r="K39" s="37"/>
      <c r="L39" s="34"/>
      <c r="M39" s="34"/>
      <c r="N39" s="34"/>
      <c r="O39" s="17"/>
      <c r="P39" s="34"/>
      <c r="Q39" s="34"/>
      <c r="R39" s="34"/>
    </row>
    <row r="40" ht="14.25" customHeight="1">
      <c r="A40" s="34"/>
      <c r="B40" s="17"/>
      <c r="C40" s="19"/>
      <c r="D40" s="19"/>
      <c r="E40" s="19"/>
      <c r="F40" s="19"/>
      <c r="G40" s="34"/>
      <c r="H40" s="34"/>
      <c r="I40" s="37"/>
      <c r="J40" s="37"/>
      <c r="K40" s="37"/>
      <c r="L40" s="34"/>
      <c r="M40" s="34"/>
      <c r="N40" s="34"/>
      <c r="O40" s="17"/>
      <c r="P40" s="34"/>
      <c r="Q40" s="34"/>
      <c r="R40" s="34"/>
    </row>
    <row r="41" ht="14.25" customHeight="1">
      <c r="A41" s="34"/>
      <c r="B41" s="17"/>
      <c r="C41" s="19"/>
      <c r="D41" s="19"/>
      <c r="E41" s="19"/>
      <c r="F41" s="19"/>
      <c r="G41" s="34"/>
      <c r="H41" s="34"/>
      <c r="I41" s="37"/>
      <c r="J41" s="37"/>
      <c r="K41" s="37"/>
      <c r="L41" s="34"/>
      <c r="M41" s="34"/>
      <c r="N41" s="34"/>
      <c r="O41" s="17"/>
      <c r="P41" s="34"/>
      <c r="Q41" s="34"/>
      <c r="R41" s="34"/>
    </row>
    <row r="42" ht="14.25" customHeight="1">
      <c r="A42" s="34"/>
      <c r="B42" s="17"/>
      <c r="C42" s="19"/>
      <c r="D42" s="19"/>
      <c r="E42" s="19"/>
      <c r="F42" s="19"/>
      <c r="G42" s="34"/>
      <c r="H42" s="34"/>
      <c r="I42" s="37"/>
      <c r="J42" s="37"/>
      <c r="K42" s="37"/>
      <c r="L42" s="34"/>
      <c r="M42" s="34"/>
      <c r="N42" s="34"/>
      <c r="O42" s="17"/>
      <c r="P42" s="34"/>
      <c r="Q42" s="34"/>
      <c r="R42" s="34"/>
    </row>
    <row r="43" ht="14.25" customHeight="1">
      <c r="A43" s="34"/>
      <c r="B43" s="17"/>
      <c r="C43" s="19"/>
      <c r="D43" s="19"/>
      <c r="E43" s="19"/>
      <c r="F43" s="19"/>
      <c r="G43" s="34"/>
      <c r="H43" s="34"/>
      <c r="I43" s="37"/>
      <c r="J43" s="37"/>
      <c r="K43" s="37"/>
      <c r="L43" s="34"/>
      <c r="M43" s="34"/>
      <c r="N43" s="34"/>
      <c r="O43" s="17"/>
      <c r="P43" s="34"/>
      <c r="Q43" s="34"/>
      <c r="R43" s="34"/>
    </row>
    <row r="44" ht="14.25" customHeight="1">
      <c r="A44" s="34"/>
      <c r="B44" s="17"/>
      <c r="C44" s="19"/>
      <c r="D44" s="19"/>
      <c r="E44" s="19"/>
      <c r="F44" s="19"/>
      <c r="G44" s="34"/>
      <c r="H44" s="34"/>
      <c r="I44" s="37"/>
      <c r="J44" s="37"/>
      <c r="K44" s="37"/>
      <c r="L44" s="34"/>
      <c r="M44" s="34"/>
      <c r="N44" s="34"/>
      <c r="O44" s="17"/>
      <c r="P44" s="34"/>
      <c r="Q44" s="34"/>
      <c r="R44" s="34"/>
    </row>
    <row r="45" ht="14.25" customHeight="1">
      <c r="A45" s="34"/>
      <c r="B45" s="17"/>
      <c r="C45" s="19"/>
      <c r="D45" s="19"/>
      <c r="E45" s="19"/>
      <c r="F45" s="19"/>
      <c r="G45" s="34"/>
      <c r="H45" s="34"/>
      <c r="I45" s="37"/>
      <c r="J45" s="37"/>
      <c r="K45" s="37"/>
      <c r="L45" s="34"/>
      <c r="M45" s="34"/>
      <c r="N45" s="34"/>
      <c r="O45" s="17"/>
      <c r="P45" s="34"/>
      <c r="Q45" s="34"/>
      <c r="R45" s="34"/>
    </row>
    <row r="46" ht="14.25" customHeight="1">
      <c r="A46" s="34"/>
      <c r="B46" s="17"/>
      <c r="C46" s="19"/>
      <c r="D46" s="19"/>
      <c r="E46" s="19"/>
      <c r="F46" s="19"/>
      <c r="G46" s="34"/>
      <c r="H46" s="34"/>
      <c r="I46" s="37"/>
      <c r="J46" s="37"/>
      <c r="K46" s="37"/>
      <c r="L46" s="34"/>
      <c r="M46" s="34"/>
      <c r="N46" s="34"/>
      <c r="O46" s="17"/>
      <c r="P46" s="34"/>
      <c r="Q46" s="34"/>
      <c r="R46" s="34"/>
    </row>
    <row r="47" ht="14.25" customHeight="1">
      <c r="A47" s="34"/>
      <c r="B47" s="17"/>
      <c r="C47" s="19"/>
      <c r="D47" s="19"/>
      <c r="E47" s="19"/>
      <c r="F47" s="19"/>
      <c r="G47" s="34"/>
      <c r="H47" s="34"/>
      <c r="I47" s="37"/>
      <c r="J47" s="37"/>
      <c r="K47" s="37"/>
      <c r="L47" s="34"/>
      <c r="M47" s="34"/>
      <c r="N47" s="34"/>
      <c r="O47" s="17"/>
      <c r="P47" s="34"/>
      <c r="Q47" s="34"/>
      <c r="R47" s="34"/>
    </row>
    <row r="48" ht="14.25" customHeight="1">
      <c r="A48" s="34"/>
      <c r="B48" s="17"/>
      <c r="C48" s="19"/>
      <c r="D48" s="19"/>
      <c r="E48" s="19"/>
      <c r="F48" s="19"/>
      <c r="G48" s="34"/>
      <c r="H48" s="34"/>
      <c r="I48" s="37"/>
      <c r="J48" s="37"/>
      <c r="K48" s="37"/>
      <c r="L48" s="34"/>
      <c r="M48" s="34"/>
      <c r="N48" s="34"/>
      <c r="O48" s="17"/>
      <c r="P48" s="34"/>
      <c r="Q48" s="34"/>
      <c r="R48" s="34"/>
    </row>
    <row r="49" ht="14.25" customHeight="1">
      <c r="A49" s="34"/>
      <c r="B49" s="17"/>
      <c r="C49" s="19"/>
      <c r="D49" s="19"/>
      <c r="E49" s="19"/>
      <c r="F49" s="19"/>
      <c r="G49" s="34"/>
      <c r="H49" s="34"/>
      <c r="I49" s="37"/>
      <c r="J49" s="37"/>
      <c r="K49" s="37"/>
      <c r="L49" s="34"/>
      <c r="M49" s="34"/>
      <c r="N49" s="34"/>
      <c r="O49" s="17"/>
      <c r="P49" s="34"/>
      <c r="Q49" s="34"/>
      <c r="R49" s="34"/>
    </row>
    <row r="50" ht="14.25" customHeight="1">
      <c r="A50" s="34"/>
      <c r="B50" s="17"/>
      <c r="C50" s="19"/>
      <c r="D50" s="19"/>
      <c r="E50" s="19"/>
      <c r="F50" s="19"/>
      <c r="G50" s="34"/>
      <c r="H50" s="34"/>
      <c r="I50" s="37"/>
      <c r="J50" s="37"/>
      <c r="K50" s="37"/>
      <c r="L50" s="34"/>
      <c r="M50" s="34"/>
      <c r="N50" s="34"/>
      <c r="O50" s="17"/>
      <c r="P50" s="34"/>
      <c r="Q50" s="34"/>
      <c r="R50" s="34"/>
    </row>
    <row r="51" ht="14.25" customHeight="1">
      <c r="A51" s="34"/>
      <c r="B51" s="17"/>
      <c r="C51" s="19"/>
      <c r="D51" s="19"/>
      <c r="E51" s="19"/>
      <c r="F51" s="19"/>
      <c r="G51" s="34"/>
      <c r="H51" s="34"/>
      <c r="I51" s="37"/>
      <c r="J51" s="37"/>
      <c r="K51" s="37"/>
      <c r="L51" s="34"/>
      <c r="M51" s="34"/>
      <c r="N51" s="34"/>
      <c r="O51" s="17"/>
      <c r="P51" s="34"/>
      <c r="Q51" s="34"/>
      <c r="R51" s="34"/>
    </row>
    <row r="52" ht="14.25" customHeight="1">
      <c r="A52" s="34"/>
      <c r="B52" s="17"/>
      <c r="C52" s="19"/>
      <c r="D52" s="19"/>
      <c r="E52" s="19"/>
      <c r="F52" s="19"/>
      <c r="G52" s="34"/>
      <c r="H52" s="34"/>
      <c r="I52" s="37"/>
      <c r="J52" s="37"/>
      <c r="K52" s="37"/>
      <c r="L52" s="34"/>
      <c r="M52" s="34"/>
      <c r="N52" s="34"/>
      <c r="O52" s="17"/>
      <c r="P52" s="34"/>
      <c r="Q52" s="34"/>
      <c r="R52" s="34"/>
    </row>
    <row r="53" ht="14.25" customHeight="1">
      <c r="A53" s="34"/>
      <c r="B53" s="17"/>
      <c r="C53" s="19"/>
      <c r="D53" s="19"/>
      <c r="E53" s="19"/>
      <c r="F53" s="19"/>
      <c r="G53" s="34"/>
      <c r="H53" s="34"/>
      <c r="I53" s="37"/>
      <c r="J53" s="37"/>
      <c r="K53" s="37"/>
      <c r="L53" s="34"/>
      <c r="M53" s="34"/>
      <c r="N53" s="34"/>
      <c r="O53" s="17"/>
      <c r="P53" s="34"/>
      <c r="Q53" s="34"/>
      <c r="R53" s="34"/>
    </row>
    <row r="54" ht="14.25" customHeight="1">
      <c r="A54" s="34"/>
      <c r="B54" s="17"/>
      <c r="C54" s="19"/>
      <c r="D54" s="19"/>
      <c r="E54" s="19"/>
      <c r="F54" s="19"/>
      <c r="G54" s="34"/>
      <c r="H54" s="34"/>
      <c r="I54" s="37"/>
      <c r="J54" s="37"/>
      <c r="K54" s="37"/>
      <c r="L54" s="34"/>
      <c r="M54" s="34"/>
      <c r="N54" s="34"/>
      <c r="O54" s="17"/>
      <c r="P54" s="34"/>
      <c r="Q54" s="34"/>
      <c r="R54" s="34"/>
    </row>
    <row r="55" ht="14.25" customHeight="1">
      <c r="A55" s="34"/>
      <c r="B55" s="17"/>
      <c r="C55" s="19"/>
      <c r="D55" s="19"/>
      <c r="E55" s="19"/>
      <c r="F55" s="19"/>
      <c r="G55" s="34"/>
      <c r="H55" s="34"/>
      <c r="I55" s="37"/>
      <c r="J55" s="37"/>
      <c r="K55" s="37"/>
      <c r="L55" s="34"/>
      <c r="M55" s="34"/>
      <c r="N55" s="34"/>
      <c r="O55" s="17"/>
      <c r="P55" s="34"/>
      <c r="Q55" s="34"/>
      <c r="R55" s="34"/>
    </row>
    <row r="56" ht="14.25" customHeight="1">
      <c r="A56" s="34"/>
      <c r="B56" s="17"/>
      <c r="C56" s="19"/>
      <c r="D56" s="19"/>
      <c r="E56" s="19"/>
      <c r="F56" s="19"/>
      <c r="G56" s="34"/>
      <c r="H56" s="34"/>
      <c r="I56" s="37"/>
      <c r="J56" s="37"/>
      <c r="K56" s="37"/>
      <c r="L56" s="34"/>
      <c r="M56" s="34"/>
      <c r="N56" s="34"/>
      <c r="O56" s="17"/>
      <c r="P56" s="34"/>
      <c r="Q56" s="34"/>
      <c r="R56" s="34"/>
    </row>
    <row r="57" ht="14.25" customHeight="1">
      <c r="A57" s="34"/>
      <c r="B57" s="17"/>
      <c r="C57" s="19"/>
      <c r="D57" s="19"/>
      <c r="E57" s="19"/>
      <c r="F57" s="19"/>
      <c r="G57" s="34"/>
      <c r="H57" s="34"/>
      <c r="I57" s="37"/>
      <c r="J57" s="37"/>
      <c r="K57" s="37"/>
      <c r="L57" s="34"/>
      <c r="M57" s="34"/>
      <c r="N57" s="34"/>
      <c r="O57" s="17"/>
      <c r="P57" s="34"/>
      <c r="Q57" s="34"/>
      <c r="R57" s="34"/>
    </row>
    <row r="58" ht="14.25" customHeight="1">
      <c r="A58" s="34"/>
      <c r="B58" s="17"/>
      <c r="C58" s="19"/>
      <c r="D58" s="19"/>
      <c r="E58" s="19"/>
      <c r="F58" s="19"/>
      <c r="G58" s="34"/>
      <c r="H58" s="34"/>
      <c r="I58" s="37"/>
      <c r="J58" s="37"/>
      <c r="K58" s="37"/>
      <c r="L58" s="34"/>
      <c r="M58" s="34"/>
      <c r="N58" s="34"/>
      <c r="O58" s="17"/>
      <c r="P58" s="34"/>
      <c r="Q58" s="34"/>
      <c r="R58" s="34"/>
    </row>
    <row r="59" ht="14.25" customHeight="1">
      <c r="A59" s="34"/>
      <c r="B59" s="17"/>
      <c r="C59" s="19"/>
      <c r="D59" s="19"/>
      <c r="E59" s="19"/>
      <c r="F59" s="19"/>
      <c r="G59" s="34"/>
      <c r="H59" s="34"/>
      <c r="I59" s="37"/>
      <c r="J59" s="37"/>
      <c r="K59" s="37"/>
      <c r="L59" s="34"/>
      <c r="M59" s="34"/>
      <c r="N59" s="34"/>
      <c r="O59" s="17"/>
      <c r="P59" s="34"/>
      <c r="Q59" s="34"/>
      <c r="R59" s="34"/>
    </row>
    <row r="60" ht="14.25" customHeight="1">
      <c r="A60" s="34"/>
      <c r="B60" s="17"/>
      <c r="C60" s="19"/>
      <c r="D60" s="19"/>
      <c r="E60" s="19"/>
      <c r="F60" s="19"/>
      <c r="G60" s="34"/>
      <c r="H60" s="34"/>
      <c r="I60" s="37"/>
      <c r="J60" s="37"/>
      <c r="K60" s="37"/>
      <c r="L60" s="34"/>
      <c r="M60" s="34"/>
      <c r="N60" s="34"/>
      <c r="O60" s="17"/>
      <c r="P60" s="34"/>
      <c r="Q60" s="34"/>
      <c r="R60" s="34"/>
    </row>
    <row r="61" ht="14.25" customHeight="1">
      <c r="A61" s="34"/>
      <c r="B61" s="17"/>
      <c r="C61" s="19"/>
      <c r="D61" s="19"/>
      <c r="E61" s="19"/>
      <c r="F61" s="19"/>
      <c r="G61" s="34"/>
      <c r="H61" s="34"/>
      <c r="I61" s="37"/>
      <c r="J61" s="37"/>
      <c r="K61" s="37"/>
      <c r="L61" s="34"/>
      <c r="M61" s="34"/>
      <c r="N61" s="34"/>
      <c r="O61" s="17"/>
      <c r="P61" s="34"/>
      <c r="Q61" s="34"/>
      <c r="R61" s="34"/>
    </row>
    <row r="62" ht="14.25" customHeight="1">
      <c r="A62" s="34"/>
      <c r="B62" s="17"/>
      <c r="C62" s="19"/>
      <c r="D62" s="19"/>
      <c r="E62" s="19"/>
      <c r="F62" s="19"/>
      <c r="G62" s="34"/>
      <c r="H62" s="34"/>
      <c r="I62" s="37"/>
      <c r="J62" s="37"/>
      <c r="K62" s="37"/>
      <c r="L62" s="34"/>
      <c r="M62" s="34"/>
      <c r="N62" s="34"/>
      <c r="O62" s="17"/>
      <c r="P62" s="34"/>
      <c r="Q62" s="34"/>
      <c r="R62" s="34"/>
    </row>
    <row r="63" ht="14.25" customHeight="1">
      <c r="A63" s="34"/>
      <c r="B63" s="17"/>
      <c r="C63" s="19"/>
      <c r="D63" s="19"/>
      <c r="E63" s="19"/>
      <c r="F63" s="19"/>
      <c r="G63" s="34"/>
      <c r="H63" s="34"/>
      <c r="I63" s="37"/>
      <c r="J63" s="37"/>
      <c r="K63" s="37"/>
      <c r="L63" s="34"/>
      <c r="M63" s="34"/>
      <c r="N63" s="34"/>
      <c r="O63" s="17"/>
      <c r="P63" s="34"/>
      <c r="Q63" s="34"/>
      <c r="R63" s="34"/>
    </row>
    <row r="64" ht="14.25" customHeight="1">
      <c r="A64" s="34"/>
      <c r="B64" s="17"/>
      <c r="C64" s="19"/>
      <c r="D64" s="19"/>
      <c r="E64" s="19"/>
      <c r="F64" s="19"/>
      <c r="G64" s="34"/>
      <c r="H64" s="34"/>
      <c r="I64" s="37"/>
      <c r="J64" s="37"/>
      <c r="K64" s="37"/>
      <c r="L64" s="34"/>
      <c r="M64" s="34"/>
      <c r="N64" s="34"/>
      <c r="O64" s="17"/>
      <c r="P64" s="34"/>
      <c r="Q64" s="34"/>
      <c r="R64" s="34"/>
    </row>
    <row r="65" ht="14.25" customHeight="1">
      <c r="A65" s="34"/>
      <c r="B65" s="17"/>
      <c r="C65" s="19"/>
      <c r="D65" s="19"/>
      <c r="E65" s="19"/>
      <c r="F65" s="19"/>
      <c r="G65" s="34"/>
      <c r="H65" s="34"/>
      <c r="I65" s="37"/>
      <c r="J65" s="37"/>
      <c r="K65" s="37"/>
      <c r="L65" s="34"/>
      <c r="M65" s="34"/>
      <c r="N65" s="34"/>
      <c r="O65" s="17"/>
      <c r="P65" s="34"/>
      <c r="Q65" s="34"/>
      <c r="R65" s="34"/>
    </row>
    <row r="66" ht="14.25" customHeight="1">
      <c r="A66" s="34"/>
      <c r="B66" s="17"/>
      <c r="C66" s="19"/>
      <c r="D66" s="19"/>
      <c r="E66" s="19"/>
      <c r="F66" s="19"/>
      <c r="G66" s="34"/>
      <c r="H66" s="34"/>
      <c r="I66" s="37"/>
      <c r="J66" s="37"/>
      <c r="K66" s="37"/>
      <c r="L66" s="34"/>
      <c r="M66" s="34"/>
      <c r="N66" s="34"/>
      <c r="O66" s="17"/>
      <c r="P66" s="34"/>
      <c r="Q66" s="34"/>
      <c r="R66" s="34"/>
    </row>
    <row r="67" ht="14.25" customHeight="1">
      <c r="A67" s="34"/>
      <c r="B67" s="17"/>
      <c r="C67" s="19"/>
      <c r="D67" s="19"/>
      <c r="E67" s="19"/>
      <c r="F67" s="19"/>
      <c r="G67" s="34"/>
      <c r="H67" s="34"/>
      <c r="I67" s="37"/>
      <c r="J67" s="37"/>
      <c r="K67" s="37"/>
      <c r="L67" s="34"/>
      <c r="M67" s="34"/>
      <c r="N67" s="34"/>
      <c r="O67" s="17"/>
      <c r="P67" s="34"/>
      <c r="Q67" s="34"/>
      <c r="R67" s="34"/>
    </row>
    <row r="68" ht="14.25" customHeight="1">
      <c r="A68" s="34"/>
      <c r="B68" s="17"/>
      <c r="C68" s="19"/>
      <c r="D68" s="19"/>
      <c r="E68" s="19"/>
      <c r="F68" s="19"/>
      <c r="G68" s="34"/>
      <c r="H68" s="34"/>
      <c r="I68" s="37"/>
      <c r="J68" s="37"/>
      <c r="K68" s="37"/>
      <c r="L68" s="34"/>
      <c r="M68" s="34"/>
      <c r="N68" s="34"/>
      <c r="O68" s="17"/>
      <c r="P68" s="34"/>
      <c r="Q68" s="34"/>
      <c r="R68" s="34"/>
    </row>
    <row r="69" ht="14.25" customHeight="1">
      <c r="A69" s="34"/>
      <c r="B69" s="17"/>
      <c r="C69" s="19"/>
      <c r="D69" s="19"/>
      <c r="E69" s="19"/>
      <c r="F69" s="19"/>
      <c r="G69" s="34"/>
      <c r="H69" s="34"/>
      <c r="I69" s="37"/>
      <c r="J69" s="37"/>
      <c r="K69" s="37"/>
      <c r="L69" s="34"/>
      <c r="M69" s="34"/>
      <c r="N69" s="34"/>
      <c r="O69" s="17"/>
      <c r="P69" s="34"/>
      <c r="Q69" s="34"/>
      <c r="R69" s="34"/>
    </row>
    <row r="70" ht="14.25" customHeight="1">
      <c r="A70" s="34"/>
      <c r="B70" s="17"/>
      <c r="C70" s="19"/>
      <c r="D70" s="19"/>
      <c r="E70" s="19"/>
      <c r="F70" s="19"/>
      <c r="G70" s="34"/>
      <c r="H70" s="34"/>
      <c r="I70" s="37"/>
      <c r="J70" s="37"/>
      <c r="K70" s="37"/>
      <c r="L70" s="34"/>
      <c r="M70" s="34"/>
      <c r="N70" s="34"/>
      <c r="O70" s="17"/>
      <c r="P70" s="34"/>
      <c r="Q70" s="34"/>
      <c r="R70" s="34"/>
    </row>
    <row r="71" ht="14.25" customHeight="1">
      <c r="A71" s="34"/>
      <c r="B71" s="17"/>
      <c r="C71" s="19"/>
      <c r="D71" s="19"/>
      <c r="E71" s="19"/>
      <c r="F71" s="19"/>
      <c r="G71" s="34"/>
      <c r="H71" s="34"/>
      <c r="I71" s="37"/>
      <c r="J71" s="37"/>
      <c r="K71" s="37"/>
      <c r="L71" s="34"/>
      <c r="M71" s="34"/>
      <c r="N71" s="34"/>
      <c r="O71" s="17"/>
      <c r="P71" s="34"/>
      <c r="Q71" s="34"/>
      <c r="R71" s="34"/>
    </row>
    <row r="72" ht="14.25" customHeight="1">
      <c r="A72" s="34"/>
      <c r="B72" s="17"/>
      <c r="C72" s="19"/>
      <c r="D72" s="19"/>
      <c r="E72" s="19"/>
      <c r="F72" s="19"/>
      <c r="G72" s="34"/>
      <c r="H72" s="34"/>
      <c r="I72" s="37"/>
      <c r="J72" s="37"/>
      <c r="K72" s="37"/>
      <c r="L72" s="34"/>
      <c r="M72" s="34"/>
      <c r="N72" s="34"/>
      <c r="O72" s="17"/>
      <c r="P72" s="34"/>
      <c r="Q72" s="34"/>
      <c r="R72" s="34"/>
    </row>
    <row r="73" ht="14.25" customHeight="1">
      <c r="A73" s="34"/>
      <c r="B73" s="17"/>
      <c r="C73" s="19"/>
      <c r="D73" s="19"/>
      <c r="E73" s="19"/>
      <c r="F73" s="19"/>
      <c r="G73" s="34"/>
      <c r="H73" s="34"/>
      <c r="I73" s="37"/>
      <c r="J73" s="37"/>
      <c r="K73" s="37"/>
      <c r="L73" s="34"/>
      <c r="M73" s="34"/>
      <c r="N73" s="34"/>
      <c r="O73" s="17"/>
      <c r="P73" s="34"/>
      <c r="Q73" s="34"/>
      <c r="R73" s="34"/>
    </row>
    <row r="74" ht="14.25" customHeight="1">
      <c r="A74" s="34"/>
      <c r="B74" s="17"/>
      <c r="C74" s="19"/>
      <c r="D74" s="19"/>
      <c r="E74" s="19"/>
      <c r="F74" s="19"/>
      <c r="G74" s="34"/>
      <c r="H74" s="34"/>
      <c r="I74" s="37"/>
      <c r="J74" s="37"/>
      <c r="K74" s="37"/>
      <c r="L74" s="34"/>
      <c r="M74" s="34"/>
      <c r="N74" s="34"/>
      <c r="O74" s="17"/>
      <c r="P74" s="34"/>
      <c r="Q74" s="34"/>
      <c r="R74" s="34"/>
    </row>
    <row r="75" ht="14.25" customHeight="1">
      <c r="A75" s="34"/>
      <c r="B75" s="17"/>
      <c r="C75" s="19"/>
      <c r="D75" s="19"/>
      <c r="E75" s="19"/>
      <c r="F75" s="19"/>
      <c r="G75" s="34"/>
      <c r="H75" s="34"/>
      <c r="I75" s="37"/>
      <c r="J75" s="37"/>
      <c r="K75" s="37"/>
      <c r="L75" s="34"/>
      <c r="M75" s="34"/>
      <c r="N75" s="34"/>
      <c r="O75" s="17"/>
      <c r="P75" s="34"/>
      <c r="Q75" s="34"/>
      <c r="R75" s="34"/>
    </row>
    <row r="76" ht="14.25" customHeight="1">
      <c r="A76" s="34"/>
      <c r="B76" s="17"/>
      <c r="C76" s="19"/>
      <c r="D76" s="19"/>
      <c r="E76" s="19"/>
      <c r="F76" s="19"/>
      <c r="G76" s="34"/>
      <c r="H76" s="34"/>
      <c r="I76" s="37"/>
      <c r="J76" s="37"/>
      <c r="K76" s="37"/>
      <c r="L76" s="34"/>
      <c r="M76" s="34"/>
      <c r="N76" s="34"/>
      <c r="O76" s="17"/>
      <c r="P76" s="34"/>
      <c r="Q76" s="34"/>
      <c r="R76" s="34"/>
    </row>
    <row r="77" ht="14.25" customHeight="1">
      <c r="A77" s="34"/>
      <c r="B77" s="17"/>
      <c r="C77" s="19"/>
      <c r="D77" s="19"/>
      <c r="E77" s="19"/>
      <c r="F77" s="19"/>
      <c r="G77" s="34"/>
      <c r="H77" s="34"/>
      <c r="I77" s="37"/>
      <c r="J77" s="37"/>
      <c r="K77" s="37"/>
      <c r="L77" s="34"/>
      <c r="M77" s="34"/>
      <c r="N77" s="34"/>
      <c r="O77" s="17"/>
      <c r="P77" s="34"/>
      <c r="Q77" s="34"/>
      <c r="R77" s="34"/>
    </row>
    <row r="78" ht="14.25" customHeight="1">
      <c r="A78" s="34"/>
      <c r="B78" s="17"/>
      <c r="C78" s="19"/>
      <c r="D78" s="19"/>
      <c r="E78" s="19"/>
      <c r="F78" s="19"/>
      <c r="G78" s="34"/>
      <c r="H78" s="34"/>
      <c r="I78" s="37"/>
      <c r="J78" s="37"/>
      <c r="K78" s="37"/>
      <c r="L78" s="34"/>
      <c r="M78" s="34"/>
      <c r="N78" s="34"/>
      <c r="O78" s="17"/>
      <c r="P78" s="34"/>
      <c r="Q78" s="34"/>
      <c r="R78" s="34"/>
    </row>
    <row r="79" ht="14.25" customHeight="1">
      <c r="A79" s="34"/>
      <c r="B79" s="17"/>
      <c r="C79" s="19"/>
      <c r="D79" s="19"/>
      <c r="E79" s="19"/>
      <c r="F79" s="19"/>
      <c r="G79" s="34"/>
      <c r="H79" s="34"/>
      <c r="I79" s="37"/>
      <c r="J79" s="37"/>
      <c r="K79" s="37"/>
      <c r="L79" s="34"/>
      <c r="M79" s="34"/>
      <c r="N79" s="34"/>
      <c r="O79" s="17"/>
      <c r="P79" s="34"/>
      <c r="Q79" s="34"/>
      <c r="R79" s="34"/>
    </row>
    <row r="80" ht="14.25" customHeight="1">
      <c r="A80" s="34"/>
      <c r="B80" s="17"/>
      <c r="C80" s="19"/>
      <c r="D80" s="19"/>
      <c r="E80" s="19"/>
      <c r="F80" s="19"/>
      <c r="G80" s="34"/>
      <c r="H80" s="34"/>
      <c r="I80" s="37"/>
      <c r="J80" s="37"/>
      <c r="K80" s="37"/>
      <c r="L80" s="34"/>
      <c r="M80" s="34"/>
      <c r="N80" s="34"/>
      <c r="O80" s="17"/>
      <c r="P80" s="34"/>
      <c r="Q80" s="34"/>
      <c r="R80" s="34"/>
    </row>
    <row r="81" ht="14.25" customHeight="1">
      <c r="A81" s="34"/>
      <c r="B81" s="17"/>
      <c r="C81" s="19"/>
      <c r="D81" s="19"/>
      <c r="E81" s="19"/>
      <c r="F81" s="19"/>
      <c r="G81" s="34"/>
      <c r="H81" s="34"/>
      <c r="I81" s="37"/>
      <c r="J81" s="37"/>
      <c r="K81" s="37"/>
      <c r="L81" s="34"/>
      <c r="M81" s="34"/>
      <c r="N81" s="34"/>
      <c r="O81" s="17"/>
      <c r="P81" s="34"/>
      <c r="Q81" s="34"/>
      <c r="R81" s="34"/>
    </row>
    <row r="82" ht="14.25" customHeight="1">
      <c r="A82" s="34"/>
      <c r="B82" s="17"/>
      <c r="C82" s="19"/>
      <c r="D82" s="19"/>
      <c r="E82" s="19"/>
      <c r="F82" s="19"/>
      <c r="G82" s="34"/>
      <c r="H82" s="34"/>
      <c r="I82" s="37"/>
      <c r="J82" s="37"/>
      <c r="K82" s="37"/>
      <c r="L82" s="34"/>
      <c r="M82" s="34"/>
      <c r="N82" s="34"/>
      <c r="O82" s="17"/>
      <c r="P82" s="34"/>
      <c r="Q82" s="34"/>
      <c r="R82" s="34"/>
    </row>
    <row r="83" ht="14.25" customHeight="1">
      <c r="A83" s="34"/>
      <c r="B83" s="17"/>
      <c r="C83" s="19"/>
      <c r="D83" s="19"/>
      <c r="E83" s="19"/>
      <c r="F83" s="19"/>
      <c r="G83" s="34"/>
      <c r="H83" s="34"/>
      <c r="I83" s="37"/>
      <c r="J83" s="37"/>
      <c r="K83" s="37"/>
      <c r="L83" s="34"/>
      <c r="M83" s="34"/>
      <c r="N83" s="34"/>
      <c r="O83" s="17"/>
      <c r="P83" s="34"/>
      <c r="Q83" s="34"/>
      <c r="R83" s="34"/>
    </row>
    <row r="84" ht="14.25" customHeight="1">
      <c r="A84" s="34"/>
      <c r="B84" s="17"/>
      <c r="C84" s="19"/>
      <c r="D84" s="19"/>
      <c r="E84" s="19"/>
      <c r="F84" s="19"/>
      <c r="G84" s="34"/>
      <c r="H84" s="34"/>
      <c r="I84" s="37"/>
      <c r="J84" s="37"/>
      <c r="K84" s="37"/>
      <c r="L84" s="34"/>
      <c r="M84" s="34"/>
      <c r="N84" s="34"/>
      <c r="O84" s="17"/>
      <c r="P84" s="34"/>
      <c r="Q84" s="34"/>
      <c r="R84" s="34"/>
    </row>
    <row r="85" ht="14.25" customHeight="1">
      <c r="A85" s="34"/>
      <c r="B85" s="17"/>
      <c r="C85" s="19"/>
      <c r="D85" s="19"/>
      <c r="E85" s="19"/>
      <c r="F85" s="19"/>
      <c r="G85" s="34"/>
      <c r="H85" s="34"/>
      <c r="I85" s="37"/>
      <c r="J85" s="37"/>
      <c r="K85" s="37"/>
      <c r="L85" s="34"/>
      <c r="M85" s="34"/>
      <c r="N85" s="34"/>
      <c r="O85" s="17"/>
      <c r="P85" s="34"/>
      <c r="Q85" s="34"/>
      <c r="R85" s="34"/>
    </row>
    <row r="86" ht="14.25" customHeight="1">
      <c r="A86" s="34"/>
      <c r="B86" s="17"/>
      <c r="C86" s="19"/>
      <c r="D86" s="19"/>
      <c r="E86" s="19"/>
      <c r="F86" s="19"/>
      <c r="G86" s="34"/>
      <c r="H86" s="34"/>
      <c r="I86" s="37"/>
      <c r="J86" s="37"/>
      <c r="K86" s="37"/>
      <c r="L86" s="34"/>
      <c r="M86" s="34"/>
      <c r="N86" s="34"/>
      <c r="O86" s="17"/>
      <c r="P86" s="34"/>
      <c r="Q86" s="34"/>
      <c r="R86" s="34"/>
    </row>
    <row r="87" ht="14.25" customHeight="1">
      <c r="A87" s="34"/>
      <c r="B87" s="17"/>
      <c r="C87" s="19"/>
      <c r="D87" s="19"/>
      <c r="E87" s="19"/>
      <c r="F87" s="19"/>
      <c r="G87" s="34"/>
      <c r="H87" s="34"/>
      <c r="I87" s="37"/>
      <c r="J87" s="37"/>
      <c r="K87" s="37"/>
      <c r="L87" s="34"/>
      <c r="M87" s="34"/>
      <c r="N87" s="34"/>
      <c r="O87" s="17"/>
      <c r="P87" s="34"/>
      <c r="Q87" s="34"/>
      <c r="R87" s="34"/>
    </row>
    <row r="88" ht="14.25" customHeight="1">
      <c r="A88" s="34"/>
      <c r="B88" s="17"/>
      <c r="C88" s="19"/>
      <c r="D88" s="19"/>
      <c r="E88" s="19"/>
      <c r="F88" s="19"/>
      <c r="G88" s="34"/>
      <c r="H88" s="34"/>
      <c r="I88" s="37"/>
      <c r="J88" s="37"/>
      <c r="K88" s="37"/>
      <c r="L88" s="34"/>
      <c r="M88" s="34"/>
      <c r="N88" s="34"/>
      <c r="O88" s="17"/>
      <c r="P88" s="34"/>
      <c r="Q88" s="34"/>
      <c r="R88" s="34"/>
    </row>
    <row r="89" ht="14.25" customHeight="1">
      <c r="A89" s="34"/>
      <c r="B89" s="17"/>
      <c r="C89" s="19"/>
      <c r="D89" s="19"/>
      <c r="E89" s="19"/>
      <c r="F89" s="19"/>
      <c r="G89" s="34"/>
      <c r="H89" s="34"/>
      <c r="I89" s="37"/>
      <c r="J89" s="37"/>
      <c r="K89" s="37"/>
      <c r="L89" s="34"/>
      <c r="M89" s="34"/>
      <c r="N89" s="34"/>
      <c r="O89" s="17"/>
      <c r="P89" s="34"/>
      <c r="Q89" s="34"/>
      <c r="R89" s="34"/>
    </row>
    <row r="90" ht="14.25" customHeight="1">
      <c r="A90" s="34"/>
      <c r="B90" s="17"/>
      <c r="C90" s="19"/>
      <c r="D90" s="19"/>
      <c r="E90" s="19"/>
      <c r="F90" s="19"/>
      <c r="G90" s="34"/>
      <c r="H90" s="34"/>
      <c r="I90" s="37"/>
      <c r="J90" s="37"/>
      <c r="K90" s="37"/>
      <c r="L90" s="34"/>
      <c r="M90" s="34"/>
      <c r="N90" s="34"/>
      <c r="O90" s="17"/>
      <c r="P90" s="34"/>
      <c r="Q90" s="34"/>
      <c r="R90" s="34"/>
    </row>
    <row r="91" ht="14.25" customHeight="1">
      <c r="A91" s="34"/>
      <c r="B91" s="17"/>
      <c r="C91" s="19"/>
      <c r="D91" s="19"/>
      <c r="E91" s="19"/>
      <c r="F91" s="19"/>
      <c r="G91" s="34"/>
      <c r="H91" s="34"/>
      <c r="I91" s="37"/>
      <c r="J91" s="37"/>
      <c r="K91" s="37"/>
      <c r="L91" s="34"/>
      <c r="M91" s="34"/>
      <c r="N91" s="34"/>
      <c r="O91" s="17"/>
      <c r="P91" s="34"/>
      <c r="Q91" s="34"/>
      <c r="R91" s="34"/>
    </row>
    <row r="92" ht="14.25" customHeight="1">
      <c r="A92" s="34"/>
      <c r="B92" s="17"/>
      <c r="C92" s="19"/>
      <c r="D92" s="19"/>
      <c r="E92" s="19"/>
      <c r="F92" s="19"/>
      <c r="G92" s="34"/>
      <c r="H92" s="34"/>
      <c r="I92" s="37"/>
      <c r="J92" s="37"/>
      <c r="K92" s="37"/>
      <c r="L92" s="34"/>
      <c r="M92" s="34"/>
      <c r="N92" s="34"/>
      <c r="O92" s="17"/>
      <c r="P92" s="34"/>
      <c r="Q92" s="34"/>
      <c r="R92" s="34"/>
    </row>
    <row r="93" ht="14.25" customHeight="1">
      <c r="A93" s="34"/>
      <c r="B93" s="17"/>
      <c r="C93" s="19"/>
      <c r="D93" s="19"/>
      <c r="E93" s="19"/>
      <c r="F93" s="19"/>
      <c r="G93" s="34"/>
      <c r="H93" s="34"/>
      <c r="I93" s="37"/>
      <c r="J93" s="37"/>
      <c r="K93" s="37"/>
      <c r="L93" s="34"/>
      <c r="M93" s="34"/>
      <c r="N93" s="34"/>
      <c r="O93" s="17"/>
      <c r="P93" s="34"/>
      <c r="Q93" s="34"/>
      <c r="R93" s="34"/>
    </row>
    <row r="94" ht="14.25" customHeight="1">
      <c r="A94" s="34"/>
      <c r="B94" s="17"/>
      <c r="C94" s="19"/>
      <c r="D94" s="19"/>
      <c r="E94" s="19"/>
      <c r="F94" s="19"/>
      <c r="G94" s="34"/>
      <c r="H94" s="34"/>
      <c r="I94" s="37"/>
      <c r="J94" s="37"/>
      <c r="K94" s="37"/>
      <c r="L94" s="34"/>
      <c r="M94" s="34"/>
      <c r="N94" s="34"/>
      <c r="O94" s="17"/>
      <c r="P94" s="34"/>
      <c r="Q94" s="34"/>
      <c r="R94" s="34"/>
    </row>
    <row r="95" ht="14.25" customHeight="1">
      <c r="A95" s="34"/>
      <c r="B95" s="17"/>
      <c r="C95" s="19"/>
      <c r="D95" s="19"/>
      <c r="E95" s="19"/>
      <c r="F95" s="19"/>
      <c r="G95" s="34"/>
      <c r="H95" s="34"/>
      <c r="I95" s="37"/>
      <c r="J95" s="37"/>
      <c r="K95" s="37"/>
      <c r="L95" s="34"/>
      <c r="M95" s="34"/>
      <c r="N95" s="34"/>
      <c r="O95" s="17"/>
      <c r="P95" s="34"/>
      <c r="Q95" s="34"/>
      <c r="R95" s="34"/>
    </row>
    <row r="96" ht="14.25" customHeight="1">
      <c r="A96" s="34"/>
      <c r="B96" s="17"/>
      <c r="C96" s="19"/>
      <c r="D96" s="19"/>
      <c r="E96" s="19"/>
      <c r="F96" s="19"/>
      <c r="G96" s="34"/>
      <c r="H96" s="34"/>
      <c r="I96" s="37"/>
      <c r="J96" s="37"/>
      <c r="K96" s="37"/>
      <c r="L96" s="34"/>
      <c r="M96" s="34"/>
      <c r="N96" s="34"/>
      <c r="O96" s="17"/>
      <c r="P96" s="34"/>
      <c r="Q96" s="34"/>
      <c r="R96" s="34"/>
    </row>
    <row r="97" ht="14.25" customHeight="1">
      <c r="A97" s="34"/>
      <c r="B97" s="17"/>
      <c r="C97" s="19"/>
      <c r="D97" s="19"/>
      <c r="E97" s="19"/>
      <c r="F97" s="19"/>
      <c r="G97" s="34"/>
      <c r="H97" s="34"/>
      <c r="I97" s="37"/>
      <c r="J97" s="37"/>
      <c r="K97" s="37"/>
      <c r="L97" s="34"/>
      <c r="M97" s="34"/>
      <c r="N97" s="34"/>
      <c r="O97" s="17"/>
      <c r="P97" s="34"/>
      <c r="Q97" s="34"/>
      <c r="R97" s="34"/>
    </row>
    <row r="98" ht="14.25" customHeight="1">
      <c r="A98" s="34"/>
      <c r="B98" s="17"/>
      <c r="C98" s="19"/>
      <c r="D98" s="19"/>
      <c r="E98" s="19"/>
      <c r="F98" s="19"/>
      <c r="G98" s="34"/>
      <c r="H98" s="34"/>
      <c r="I98" s="37"/>
      <c r="J98" s="37"/>
      <c r="K98" s="37"/>
      <c r="L98" s="34"/>
      <c r="M98" s="34"/>
      <c r="N98" s="34"/>
      <c r="O98" s="17"/>
      <c r="P98" s="34"/>
      <c r="Q98" s="34"/>
      <c r="R98" s="34"/>
    </row>
    <row r="99" ht="14.25" customHeight="1">
      <c r="A99" s="34"/>
      <c r="B99" s="17"/>
      <c r="C99" s="19"/>
      <c r="D99" s="19"/>
      <c r="E99" s="19"/>
      <c r="F99" s="19"/>
      <c r="G99" s="34"/>
      <c r="H99" s="34"/>
      <c r="I99" s="37"/>
      <c r="J99" s="37"/>
      <c r="K99" s="37"/>
      <c r="L99" s="34"/>
      <c r="M99" s="34"/>
      <c r="N99" s="34"/>
      <c r="O99" s="17"/>
      <c r="P99" s="34"/>
      <c r="Q99" s="34"/>
      <c r="R99" s="34"/>
    </row>
    <row r="100" ht="14.25" customHeight="1">
      <c r="A100" s="34"/>
      <c r="B100" s="17"/>
      <c r="C100" s="19"/>
      <c r="D100" s="19"/>
      <c r="E100" s="19"/>
      <c r="F100" s="19"/>
      <c r="G100" s="34"/>
      <c r="H100" s="34"/>
      <c r="I100" s="37"/>
      <c r="J100" s="37"/>
      <c r="K100" s="37"/>
      <c r="L100" s="34"/>
      <c r="M100" s="34"/>
      <c r="N100" s="34"/>
      <c r="O100" s="17"/>
      <c r="P100" s="34"/>
      <c r="Q100" s="34"/>
      <c r="R100" s="34"/>
    </row>
  </sheetData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2D050"/>
    <pageSetUpPr/>
  </sheetPr>
  <sheetViews>
    <sheetView workbookViewId="0"/>
  </sheetViews>
  <sheetFormatPr customHeight="1" defaultColWidth="14.43" defaultRowHeight="15.0"/>
  <cols>
    <col customWidth="1" min="1" max="1" width="23.29"/>
    <col customWidth="1" min="2" max="4" width="6.29"/>
    <col customWidth="1" min="5" max="10" width="6.43"/>
    <col customWidth="1" min="11" max="11" width="1.43"/>
    <col customWidth="1" min="12" max="12" width="9.29"/>
  </cols>
  <sheetData>
    <row r="1" ht="9.75" customHeight="1">
      <c r="A1" s="42" t="s">
        <v>44</v>
      </c>
      <c r="B1" s="43" t="s">
        <v>45</v>
      </c>
      <c r="C1" s="44"/>
      <c r="D1" s="45"/>
      <c r="E1" s="43" t="s">
        <v>46</v>
      </c>
      <c r="F1" s="44"/>
      <c r="G1" s="45"/>
      <c r="H1" s="43" t="s">
        <v>47</v>
      </c>
      <c r="I1" s="44"/>
      <c r="J1" s="45"/>
      <c r="K1" s="46"/>
      <c r="L1" s="47"/>
    </row>
    <row r="2" ht="9.75" customHeight="1">
      <c r="A2" s="42" t="s">
        <v>48</v>
      </c>
      <c r="B2" s="46" t="s">
        <v>49</v>
      </c>
      <c r="C2" s="46" t="s">
        <v>50</v>
      </c>
      <c r="D2" s="46" t="s">
        <v>51</v>
      </c>
      <c r="E2" s="46" t="s">
        <v>52</v>
      </c>
      <c r="F2" s="46" t="s">
        <v>53</v>
      </c>
      <c r="G2" s="46" t="s">
        <v>54</v>
      </c>
      <c r="H2" s="46" t="s">
        <v>55</v>
      </c>
      <c r="I2" s="46" t="s">
        <v>56</v>
      </c>
      <c r="J2" s="46" t="s">
        <v>57</v>
      </c>
      <c r="K2" s="46"/>
      <c r="L2" s="47"/>
    </row>
    <row r="3" ht="9.75" customHeight="1">
      <c r="A3" s="48" t="s">
        <v>58</v>
      </c>
      <c r="B3" s="49">
        <v>1648.0</v>
      </c>
      <c r="C3" s="50">
        <v>1561.0</v>
      </c>
      <c r="D3" s="51">
        <v>2047.0</v>
      </c>
      <c r="E3" s="49">
        <v>2392.0</v>
      </c>
      <c r="F3" s="50">
        <v>2804.0</v>
      </c>
      <c r="G3" s="51">
        <v>3173.0</v>
      </c>
      <c r="H3" s="52">
        <v>3506.0</v>
      </c>
      <c r="I3" s="52">
        <v>3765.0</v>
      </c>
      <c r="J3" s="52">
        <v>4040.0</v>
      </c>
      <c r="K3" s="53"/>
      <c r="L3" s="47"/>
    </row>
    <row r="4" ht="9.75" customHeight="1">
      <c r="A4" s="54" t="s">
        <v>59</v>
      </c>
      <c r="B4" s="55"/>
      <c r="C4" s="56" t="str">
        <f t="shared" ref="C4:J4" si="1">(C3-B3)/B3</f>
        <v>-5.3%</v>
      </c>
      <c r="D4" s="57" t="str">
        <f t="shared" si="1"/>
        <v>31.1%</v>
      </c>
      <c r="E4" s="58" t="str">
        <f t="shared" si="1"/>
        <v>16.9%</v>
      </c>
      <c r="F4" s="56" t="str">
        <f t="shared" si="1"/>
        <v>17.2%</v>
      </c>
      <c r="G4" s="57" t="str">
        <f t="shared" si="1"/>
        <v>13.2%</v>
      </c>
      <c r="H4" s="58" t="str">
        <f t="shared" si="1"/>
        <v>10.5%</v>
      </c>
      <c r="I4" s="56" t="str">
        <f t="shared" si="1"/>
        <v>7.4%</v>
      </c>
      <c r="J4" s="56" t="str">
        <f t="shared" si="1"/>
        <v>7.3%</v>
      </c>
      <c r="K4" s="59"/>
      <c r="L4" s="47"/>
    </row>
    <row r="5" ht="9.75" customHeight="1">
      <c r="A5" s="60" t="s">
        <v>60</v>
      </c>
      <c r="B5" s="61">
        <v>282.0</v>
      </c>
      <c r="C5" s="62">
        <v>290.0</v>
      </c>
      <c r="D5" s="63">
        <v>534.0</v>
      </c>
      <c r="E5" s="61">
        <v>652.0</v>
      </c>
      <c r="F5" s="62">
        <v>814.0</v>
      </c>
      <c r="G5" s="63">
        <v>964.0</v>
      </c>
      <c r="H5" s="64" t="str">
        <f t="shared" ref="H5:J5" si="2">0.304*H3</f>
        <v>  1,066   </v>
      </c>
      <c r="I5" s="64" t="str">
        <f t="shared" si="2"/>
        <v>  1,145   </v>
      </c>
      <c r="J5" s="64" t="str">
        <f t="shared" si="2"/>
        <v>  1,228   </v>
      </c>
      <c r="K5" s="59"/>
      <c r="L5" s="47"/>
    </row>
    <row r="6" ht="9.75" customHeight="1">
      <c r="A6" s="54" t="s">
        <v>61</v>
      </c>
      <c r="B6" s="58" t="str">
        <f t="shared" ref="B6:G6" si="3">B5/B$3</f>
        <v>17.1%</v>
      </c>
      <c r="C6" s="56" t="str">
        <f t="shared" si="3"/>
        <v>18.6%</v>
      </c>
      <c r="D6" s="57" t="str">
        <f t="shared" si="3"/>
        <v>26.1%</v>
      </c>
      <c r="E6" s="58" t="str">
        <f t="shared" si="3"/>
        <v>27.3%</v>
      </c>
      <c r="F6" s="56" t="str">
        <f t="shared" si="3"/>
        <v>29.0%</v>
      </c>
      <c r="G6" s="57" t="str">
        <f t="shared" si="3"/>
        <v>30.4%</v>
      </c>
      <c r="H6" s="65" t="str">
        <f t="shared" ref="H6:J6" si="4">G6</f>
        <v>30.4%</v>
      </c>
      <c r="I6" s="56" t="str">
        <f t="shared" si="4"/>
        <v>30.4%</v>
      </c>
      <c r="J6" s="56" t="str">
        <f t="shared" si="4"/>
        <v>30.4%</v>
      </c>
      <c r="K6" s="59"/>
      <c r="L6" s="47"/>
    </row>
    <row r="7" ht="9.75" customHeight="1">
      <c r="A7" s="60" t="s">
        <v>62</v>
      </c>
      <c r="B7" s="61" t="str">
        <f t="shared" ref="B7:G7" si="5">B5-B9</f>
        <v>  92   </v>
      </c>
      <c r="C7" s="62" t="str">
        <f t="shared" si="5"/>
        <v>  103   </v>
      </c>
      <c r="D7" s="63" t="str">
        <f t="shared" si="5"/>
        <v>  118   </v>
      </c>
      <c r="E7" s="61" t="str">
        <f t="shared" si="5"/>
        <v>  135   </v>
      </c>
      <c r="F7" s="62" t="str">
        <f t="shared" si="5"/>
        <v>  159   </v>
      </c>
      <c r="G7" s="63" t="str">
        <f t="shared" si="5"/>
        <v>  177   </v>
      </c>
      <c r="H7" s="64" t="str">
        <f t="shared" ref="H7:J7" si="6">H8*H3</f>
        <v>  140   </v>
      </c>
      <c r="I7" s="64" t="str">
        <f t="shared" si="6"/>
        <v>  151   </v>
      </c>
      <c r="J7" s="64" t="str">
        <f t="shared" si="6"/>
        <v>  162   </v>
      </c>
      <c r="K7" s="59"/>
      <c r="L7" s="47"/>
    </row>
    <row r="8" ht="9.75" customHeight="1">
      <c r="A8" s="54" t="s">
        <v>61</v>
      </c>
      <c r="B8" s="58" t="str">
        <f t="shared" ref="B8:G8" si="7">B7/B$3</f>
        <v>5.6%</v>
      </c>
      <c r="C8" s="56" t="str">
        <f t="shared" si="7"/>
        <v>6.6%</v>
      </c>
      <c r="D8" s="57" t="str">
        <f t="shared" si="7"/>
        <v>5.8%</v>
      </c>
      <c r="E8" s="58" t="str">
        <f t="shared" si="7"/>
        <v>5.6%</v>
      </c>
      <c r="F8" s="56" t="str">
        <f t="shared" si="7"/>
        <v>5.7%</v>
      </c>
      <c r="G8" s="57" t="str">
        <f t="shared" si="7"/>
        <v>5.6%</v>
      </c>
      <c r="H8" s="65">
        <v>0.04</v>
      </c>
      <c r="I8" s="56" t="str">
        <f t="shared" ref="I8:J8" si="8">H8</f>
        <v>4.0%</v>
      </c>
      <c r="J8" s="56" t="str">
        <f t="shared" si="8"/>
        <v>4.0%</v>
      </c>
      <c r="K8" s="59"/>
      <c r="L8" s="47"/>
    </row>
    <row r="9" ht="9.75" customHeight="1">
      <c r="A9" s="60" t="s">
        <v>63</v>
      </c>
      <c r="B9" s="61">
        <v>190.0</v>
      </c>
      <c r="C9" s="62">
        <v>187.0</v>
      </c>
      <c r="D9" s="63">
        <v>416.0</v>
      </c>
      <c r="E9" s="61">
        <v>517.0</v>
      </c>
      <c r="F9" s="62">
        <v>655.0</v>
      </c>
      <c r="G9" s="63">
        <v>787.0</v>
      </c>
      <c r="H9" s="64" t="str">
        <f t="shared" ref="H9:J9" si="9">H5-H7</f>
        <v>  926   </v>
      </c>
      <c r="I9" s="64" t="str">
        <f t="shared" si="9"/>
        <v>  994   </v>
      </c>
      <c r="J9" s="64" t="str">
        <f t="shared" si="9"/>
        <v>  1,067   </v>
      </c>
      <c r="K9" s="59"/>
      <c r="L9" s="47"/>
    </row>
    <row r="10" ht="9.75" customHeight="1">
      <c r="A10" s="54" t="s">
        <v>61</v>
      </c>
      <c r="B10" s="58" t="str">
        <f t="shared" ref="B10:G10" si="10">B9/B$3</f>
        <v>11.5%</v>
      </c>
      <c r="C10" s="56" t="str">
        <f t="shared" si="10"/>
        <v>12.0%</v>
      </c>
      <c r="D10" s="57" t="str">
        <f t="shared" si="10"/>
        <v>20.3%</v>
      </c>
      <c r="E10" s="58" t="str">
        <f t="shared" si="10"/>
        <v>21.6%</v>
      </c>
      <c r="F10" s="56" t="str">
        <f t="shared" si="10"/>
        <v>23.4%</v>
      </c>
      <c r="G10" s="57" t="str">
        <f t="shared" si="10"/>
        <v>24.8%</v>
      </c>
      <c r="H10" s="65"/>
      <c r="I10" s="56"/>
      <c r="J10" s="56"/>
      <c r="K10" s="59"/>
      <c r="L10" s="47"/>
    </row>
    <row r="11" ht="9.75" customHeight="1">
      <c r="A11" s="60" t="s">
        <v>64</v>
      </c>
      <c r="B11" s="61">
        <v>101.0</v>
      </c>
      <c r="C11" s="62">
        <v>103.0</v>
      </c>
      <c r="D11" s="63">
        <v>251.0</v>
      </c>
      <c r="E11" s="61">
        <v>333.0</v>
      </c>
      <c r="F11" s="62">
        <v>432.0</v>
      </c>
      <c r="G11" s="63">
        <v>527.0</v>
      </c>
      <c r="H11" s="64" t="str">
        <f t="shared" ref="H11:J11" si="11">0.73*H9</f>
        <v>  676   </v>
      </c>
      <c r="I11" s="64" t="str">
        <f t="shared" si="11"/>
        <v>  726   </v>
      </c>
      <c r="J11" s="64" t="str">
        <f t="shared" si="11"/>
        <v>  779   </v>
      </c>
      <c r="K11" s="59"/>
      <c r="L11" s="47"/>
    </row>
    <row r="12" ht="9.75" customHeight="1">
      <c r="A12" s="54" t="s">
        <v>61</v>
      </c>
      <c r="B12" s="58" t="str">
        <f t="shared" ref="B12:G12" si="12">B11/B$3</f>
        <v>6.1%</v>
      </c>
      <c r="C12" s="56" t="str">
        <f t="shared" si="12"/>
        <v>6.6%</v>
      </c>
      <c r="D12" s="57" t="str">
        <f t="shared" si="12"/>
        <v>12.3%</v>
      </c>
      <c r="E12" s="58" t="str">
        <f t="shared" si="12"/>
        <v>13.9%</v>
      </c>
      <c r="F12" s="56" t="str">
        <f t="shared" si="12"/>
        <v>15.4%</v>
      </c>
      <c r="G12" s="57" t="str">
        <f t="shared" si="12"/>
        <v>16.6%</v>
      </c>
      <c r="H12" s="58"/>
      <c r="I12" s="56"/>
      <c r="J12" s="56"/>
      <c r="K12" s="59"/>
      <c r="L12" s="47"/>
    </row>
    <row r="13" ht="9.75" customHeight="1">
      <c r="A13" s="60" t="s">
        <v>65</v>
      </c>
      <c r="B13" s="61">
        <v>159.0</v>
      </c>
      <c r="C13" s="62">
        <v>118.0</v>
      </c>
      <c r="D13" s="63">
        <v>174.0</v>
      </c>
      <c r="E13" s="61">
        <v>247.0</v>
      </c>
      <c r="F13" s="62">
        <v>281.0</v>
      </c>
      <c r="G13" s="63">
        <v>211.0</v>
      </c>
      <c r="H13" s="66">
        <v>133.4</v>
      </c>
      <c r="I13" s="62" t="str">
        <f t="shared" ref="I13:J13" si="13">H13</f>
        <v>  133   </v>
      </c>
      <c r="J13" s="62" t="str">
        <f t="shared" si="13"/>
        <v>  133   </v>
      </c>
      <c r="K13" s="59"/>
      <c r="L13" s="47"/>
    </row>
    <row r="14" ht="9.75" customHeight="1">
      <c r="A14" s="60" t="s">
        <v>66</v>
      </c>
      <c r="B14" s="61">
        <v>271.0</v>
      </c>
      <c r="C14" s="62">
        <v>259.0</v>
      </c>
      <c r="D14" s="63">
        <v>321.0</v>
      </c>
      <c r="E14" s="61" t="str">
        <f t="shared" ref="E14:J14" si="14">E15*E3</f>
        <v>  375   </v>
      </c>
      <c r="F14" s="62" t="str">
        <f t="shared" si="14"/>
        <v>  440   </v>
      </c>
      <c r="G14" s="63" t="str">
        <f t="shared" si="14"/>
        <v>  498   </v>
      </c>
      <c r="H14" s="64" t="str">
        <f t="shared" si="14"/>
        <v>  550   </v>
      </c>
      <c r="I14" s="64" t="str">
        <f t="shared" si="14"/>
        <v>  590   </v>
      </c>
      <c r="J14" s="64" t="str">
        <f t="shared" si="14"/>
        <v>  634   </v>
      </c>
      <c r="K14" s="59"/>
      <c r="L14" s="47"/>
    </row>
    <row r="15" ht="9.75" customHeight="1">
      <c r="A15" s="54" t="s">
        <v>61</v>
      </c>
      <c r="B15" s="58" t="str">
        <f t="shared" ref="B15:D15" si="15">B14/B$3</f>
        <v>16.4%</v>
      </c>
      <c r="C15" s="56" t="str">
        <f t="shared" si="15"/>
        <v>16.6%</v>
      </c>
      <c r="D15" s="57" t="str">
        <f t="shared" si="15"/>
        <v>15.7%</v>
      </c>
      <c r="E15" s="58" t="str">
        <f t="shared" ref="E15:J15" si="16">D15</f>
        <v>15.7%</v>
      </c>
      <c r="F15" s="56" t="str">
        <f t="shared" si="16"/>
        <v>15.7%</v>
      </c>
      <c r="G15" s="57" t="str">
        <f t="shared" si="16"/>
        <v>15.7%</v>
      </c>
      <c r="H15" s="65" t="str">
        <f t="shared" si="16"/>
        <v>15.7%</v>
      </c>
      <c r="I15" s="56" t="str">
        <f t="shared" si="16"/>
        <v>15.7%</v>
      </c>
      <c r="J15" s="56" t="str">
        <f t="shared" si="16"/>
        <v>15.7%</v>
      </c>
      <c r="K15" s="59"/>
      <c r="L15" s="47"/>
    </row>
    <row r="16" ht="5.25" customHeight="1">
      <c r="A16" s="67"/>
      <c r="B16" s="68"/>
      <c r="C16" s="69"/>
      <c r="D16" s="70"/>
      <c r="E16" s="68"/>
      <c r="F16" s="69"/>
      <c r="G16" s="70"/>
      <c r="H16" s="71"/>
      <c r="I16" s="69"/>
      <c r="J16" s="69"/>
      <c r="K16" s="72"/>
      <c r="L16" s="47"/>
    </row>
    <row r="17" ht="9.75" customHeight="1">
      <c r="A17" s="73"/>
      <c r="B17" s="74"/>
      <c r="C17" s="74"/>
      <c r="D17" s="74"/>
      <c r="E17" s="74"/>
      <c r="F17" s="74"/>
      <c r="G17" s="74"/>
      <c r="H17" s="74"/>
      <c r="I17" s="74"/>
      <c r="J17" s="74"/>
      <c r="K17" s="75"/>
      <c r="L17" s="73"/>
    </row>
    <row r="18" ht="9.75" customHeight="1">
      <c r="A18" s="73"/>
      <c r="B18" s="74"/>
      <c r="C18" s="74"/>
      <c r="D18" s="74"/>
      <c r="E18" s="74"/>
      <c r="F18" s="74"/>
      <c r="G18" s="74"/>
      <c r="H18" s="74"/>
      <c r="I18" s="74"/>
      <c r="J18" s="74"/>
      <c r="K18" s="75"/>
      <c r="L18" s="73"/>
    </row>
    <row r="19" ht="9.75" customHeight="1">
      <c r="A19" s="73"/>
      <c r="B19" s="74"/>
      <c r="C19" s="74"/>
      <c r="D19" s="74"/>
      <c r="E19" s="74"/>
      <c r="F19" s="74"/>
      <c r="G19" s="74"/>
      <c r="H19" s="74"/>
      <c r="I19" s="74"/>
      <c r="J19" s="74"/>
      <c r="K19" s="75"/>
      <c r="L19" s="73"/>
    </row>
    <row r="20" ht="9.75" customHeight="1">
      <c r="A20" s="73"/>
      <c r="B20" s="74"/>
      <c r="C20" s="74"/>
      <c r="D20" s="74"/>
      <c r="E20" s="74"/>
      <c r="F20" s="74"/>
      <c r="G20" s="74"/>
      <c r="H20" s="74"/>
      <c r="I20" s="74"/>
      <c r="J20" s="74"/>
      <c r="K20" s="75"/>
      <c r="L20" s="73"/>
    </row>
    <row r="21" ht="9.75" customHeight="1">
      <c r="A21" s="73"/>
      <c r="B21" s="74"/>
      <c r="C21" s="74"/>
      <c r="D21" s="74"/>
      <c r="E21" s="74"/>
      <c r="F21" s="74"/>
      <c r="G21" s="74"/>
      <c r="H21" s="74"/>
      <c r="I21" s="74"/>
      <c r="J21" s="74"/>
      <c r="K21" s="75"/>
      <c r="L21" s="73"/>
    </row>
    <row r="22" ht="9.75" customHeight="1">
      <c r="A22" s="73"/>
      <c r="B22" s="74"/>
      <c r="C22" s="74"/>
      <c r="D22" s="74"/>
      <c r="E22" s="74"/>
      <c r="F22" s="74"/>
      <c r="G22" s="74"/>
      <c r="H22" s="74"/>
      <c r="I22" s="74"/>
      <c r="J22" s="74"/>
      <c r="K22" s="75"/>
      <c r="L22" s="73"/>
    </row>
    <row r="23" ht="9.75" customHeight="1">
      <c r="A23" s="73"/>
      <c r="B23" s="74"/>
      <c r="C23" s="74"/>
      <c r="D23" s="74"/>
      <c r="E23" s="74"/>
      <c r="F23" s="74"/>
      <c r="G23" s="74"/>
      <c r="H23" s="74"/>
      <c r="I23" s="74"/>
      <c r="J23" s="74"/>
      <c r="K23" s="75"/>
      <c r="L23" s="73"/>
    </row>
    <row r="24" ht="9.75" customHeight="1">
      <c r="A24" s="73"/>
      <c r="B24" s="74"/>
      <c r="C24" s="74"/>
      <c r="D24" s="74"/>
      <c r="E24" s="74"/>
      <c r="F24" s="74"/>
      <c r="G24" s="74"/>
      <c r="H24" s="74"/>
      <c r="I24" s="74"/>
      <c r="J24" s="74"/>
      <c r="K24" s="75"/>
      <c r="L24" s="73"/>
    </row>
    <row r="25" ht="9.75" customHeight="1">
      <c r="A25" s="73"/>
      <c r="B25" s="74"/>
      <c r="C25" s="74"/>
      <c r="D25" s="74"/>
      <c r="E25" s="74"/>
      <c r="F25" s="74"/>
      <c r="G25" s="74"/>
      <c r="H25" s="74"/>
      <c r="I25" s="74"/>
      <c r="J25" s="74"/>
      <c r="K25" s="75"/>
      <c r="L25" s="73"/>
    </row>
    <row r="26" ht="9.75" customHeight="1">
      <c r="A26" s="73"/>
      <c r="B26" s="74"/>
      <c r="C26" s="74"/>
      <c r="D26" s="74"/>
      <c r="E26" s="74"/>
      <c r="F26" s="74"/>
      <c r="G26" s="74"/>
      <c r="H26" s="74"/>
      <c r="I26" s="74"/>
      <c r="J26" s="74"/>
      <c r="K26" s="75"/>
      <c r="L26" s="73"/>
    </row>
    <row r="27" ht="9.75" customHeight="1">
      <c r="A27" s="73"/>
      <c r="B27" s="74"/>
      <c r="C27" s="74"/>
      <c r="D27" s="74"/>
      <c r="E27" s="74"/>
      <c r="F27" s="74"/>
      <c r="G27" s="74"/>
      <c r="H27" s="74"/>
      <c r="I27" s="74"/>
      <c r="J27" s="74"/>
      <c r="K27" s="75"/>
      <c r="L27" s="73"/>
    </row>
    <row r="28" ht="9.75" customHeight="1">
      <c r="A28" s="73"/>
      <c r="B28" s="74"/>
      <c r="C28" s="74"/>
      <c r="D28" s="74"/>
      <c r="E28" s="74"/>
      <c r="F28" s="74"/>
      <c r="G28" s="74"/>
      <c r="H28" s="74"/>
      <c r="I28" s="74"/>
      <c r="J28" s="74"/>
      <c r="K28" s="75"/>
      <c r="L28" s="73"/>
    </row>
    <row r="29" ht="9.75" customHeight="1">
      <c r="A29" s="73"/>
      <c r="B29" s="74"/>
      <c r="C29" s="74"/>
      <c r="D29" s="74"/>
      <c r="E29" s="74"/>
      <c r="F29" s="74"/>
      <c r="G29" s="74"/>
      <c r="H29" s="74"/>
      <c r="I29" s="74"/>
      <c r="J29" s="74"/>
      <c r="K29" s="75"/>
      <c r="L29" s="73"/>
    </row>
    <row r="30" ht="9.75" customHeight="1">
      <c r="A30" s="73"/>
      <c r="B30" s="74"/>
      <c r="C30" s="74"/>
      <c r="D30" s="74"/>
      <c r="E30" s="74"/>
      <c r="F30" s="74"/>
      <c r="G30" s="74"/>
      <c r="H30" s="74"/>
      <c r="I30" s="74"/>
      <c r="J30" s="74"/>
      <c r="K30" s="75"/>
      <c r="L30" s="73"/>
    </row>
    <row r="31" ht="9.75" customHeight="1">
      <c r="A31" s="73"/>
      <c r="B31" s="74"/>
      <c r="C31" s="74"/>
      <c r="D31" s="74"/>
      <c r="E31" s="74"/>
      <c r="F31" s="74"/>
      <c r="G31" s="74"/>
      <c r="H31" s="74"/>
      <c r="I31" s="74"/>
      <c r="J31" s="74"/>
      <c r="K31" s="75"/>
      <c r="L31" s="73"/>
    </row>
    <row r="32" ht="9.75" customHeight="1">
      <c r="A32" s="73"/>
      <c r="B32" s="74"/>
      <c r="C32" s="74"/>
      <c r="D32" s="74"/>
      <c r="E32" s="74"/>
      <c r="F32" s="74"/>
      <c r="G32" s="74"/>
      <c r="H32" s="74"/>
      <c r="I32" s="74"/>
      <c r="J32" s="74"/>
      <c r="K32" s="75"/>
      <c r="L32" s="73"/>
    </row>
    <row r="33" ht="9.75" customHeight="1">
      <c r="A33" s="73"/>
      <c r="B33" s="74"/>
      <c r="C33" s="74"/>
      <c r="D33" s="74"/>
      <c r="E33" s="74"/>
      <c r="F33" s="74"/>
      <c r="G33" s="74"/>
      <c r="H33" s="74"/>
      <c r="I33" s="74"/>
      <c r="J33" s="74"/>
      <c r="K33" s="75"/>
      <c r="L33" s="73"/>
    </row>
    <row r="34" ht="9.75" customHeight="1">
      <c r="A34" s="73"/>
      <c r="B34" s="74"/>
      <c r="C34" s="74"/>
      <c r="D34" s="74"/>
      <c r="E34" s="74"/>
      <c r="F34" s="74"/>
      <c r="G34" s="74"/>
      <c r="H34" s="74"/>
      <c r="I34" s="74"/>
      <c r="J34" s="74"/>
      <c r="K34" s="75"/>
      <c r="L34" s="73"/>
    </row>
    <row r="35" ht="9.75" customHeight="1">
      <c r="A35" s="73"/>
      <c r="B35" s="74"/>
      <c r="C35" s="74"/>
      <c r="D35" s="74"/>
      <c r="E35" s="74"/>
      <c r="F35" s="74"/>
      <c r="G35" s="74"/>
      <c r="H35" s="74"/>
      <c r="I35" s="74"/>
      <c r="J35" s="74"/>
      <c r="K35" s="75"/>
      <c r="L35" s="73"/>
    </row>
    <row r="36" ht="9.75" customHeight="1">
      <c r="A36" s="73"/>
      <c r="B36" s="74"/>
      <c r="C36" s="74"/>
      <c r="D36" s="74"/>
      <c r="E36" s="74"/>
      <c r="F36" s="74"/>
      <c r="G36" s="74"/>
      <c r="H36" s="74"/>
      <c r="I36" s="74"/>
      <c r="J36" s="74"/>
      <c r="K36" s="75"/>
      <c r="L36" s="73"/>
    </row>
    <row r="37" ht="9.75" customHeight="1">
      <c r="A37" s="73"/>
      <c r="B37" s="74"/>
      <c r="C37" s="74"/>
      <c r="D37" s="74"/>
      <c r="E37" s="74"/>
      <c r="F37" s="74"/>
      <c r="G37" s="74"/>
      <c r="H37" s="74"/>
      <c r="I37" s="74"/>
      <c r="J37" s="74"/>
      <c r="K37" s="75"/>
      <c r="L37" s="73"/>
    </row>
    <row r="38" ht="9.75" customHeight="1">
      <c r="A38" s="73"/>
      <c r="B38" s="74"/>
      <c r="C38" s="74"/>
      <c r="D38" s="74"/>
      <c r="E38" s="74"/>
      <c r="F38" s="74"/>
      <c r="G38" s="74"/>
      <c r="H38" s="74"/>
      <c r="I38" s="74"/>
      <c r="J38" s="74"/>
      <c r="K38" s="75"/>
      <c r="L38" s="73"/>
    </row>
    <row r="39" ht="9.75" customHeight="1">
      <c r="A39" s="73"/>
      <c r="B39" s="74"/>
      <c r="C39" s="74"/>
      <c r="D39" s="74"/>
      <c r="E39" s="74"/>
      <c r="F39" s="74"/>
      <c r="G39" s="74"/>
      <c r="H39" s="74"/>
      <c r="I39" s="74"/>
      <c r="J39" s="74"/>
      <c r="K39" s="75"/>
      <c r="L39" s="73"/>
    </row>
    <row r="40" ht="9.75" customHeight="1">
      <c r="A40" s="73"/>
      <c r="B40" s="74"/>
      <c r="C40" s="74"/>
      <c r="D40" s="74"/>
      <c r="E40" s="74"/>
      <c r="F40" s="74"/>
      <c r="G40" s="74"/>
      <c r="H40" s="74"/>
      <c r="I40" s="74"/>
      <c r="J40" s="74"/>
      <c r="K40" s="75"/>
      <c r="L40" s="73"/>
    </row>
    <row r="41" ht="9.75" customHeight="1">
      <c r="A41" s="73"/>
      <c r="B41" s="74"/>
      <c r="C41" s="74"/>
      <c r="D41" s="74"/>
      <c r="E41" s="74"/>
      <c r="F41" s="74"/>
      <c r="G41" s="74"/>
      <c r="H41" s="74"/>
      <c r="I41" s="74"/>
      <c r="J41" s="74"/>
      <c r="K41" s="75"/>
      <c r="L41" s="73"/>
    </row>
    <row r="42" ht="9.75" customHeight="1">
      <c r="A42" s="73"/>
      <c r="B42" s="74"/>
      <c r="C42" s="74"/>
      <c r="D42" s="74"/>
      <c r="E42" s="74"/>
      <c r="F42" s="74"/>
      <c r="G42" s="74"/>
      <c r="H42" s="74"/>
      <c r="I42" s="74"/>
      <c r="J42" s="74"/>
      <c r="K42" s="75"/>
      <c r="L42" s="73"/>
    </row>
    <row r="43" ht="9.75" customHeight="1">
      <c r="A43" s="73"/>
      <c r="B43" s="74"/>
      <c r="C43" s="74"/>
      <c r="D43" s="74"/>
      <c r="E43" s="74"/>
      <c r="F43" s="74"/>
      <c r="G43" s="74"/>
      <c r="H43" s="74"/>
      <c r="I43" s="74"/>
      <c r="J43" s="74"/>
      <c r="K43" s="75"/>
      <c r="L43" s="73"/>
    </row>
    <row r="44" ht="9.75" customHeight="1">
      <c r="A44" s="73"/>
      <c r="B44" s="74"/>
      <c r="C44" s="74"/>
      <c r="D44" s="74"/>
      <c r="E44" s="74"/>
      <c r="F44" s="74"/>
      <c r="G44" s="74"/>
      <c r="H44" s="74"/>
      <c r="I44" s="74"/>
      <c r="J44" s="74"/>
      <c r="K44" s="75"/>
      <c r="L44" s="73"/>
    </row>
    <row r="45" ht="9.75" customHeight="1">
      <c r="A45" s="73"/>
      <c r="B45" s="74"/>
      <c r="C45" s="74"/>
      <c r="D45" s="74"/>
      <c r="E45" s="74"/>
      <c r="F45" s="74"/>
      <c r="G45" s="74"/>
      <c r="H45" s="74"/>
      <c r="I45" s="74"/>
      <c r="J45" s="74"/>
      <c r="K45" s="75"/>
      <c r="L45" s="73"/>
    </row>
    <row r="46" ht="9.75" customHeight="1">
      <c r="A46" s="73"/>
      <c r="B46" s="74"/>
      <c r="C46" s="74"/>
      <c r="D46" s="74"/>
      <c r="E46" s="74"/>
      <c r="F46" s="74"/>
      <c r="G46" s="74"/>
      <c r="H46" s="74"/>
      <c r="I46" s="74"/>
      <c r="J46" s="74"/>
      <c r="K46" s="75"/>
      <c r="L46" s="73"/>
    </row>
    <row r="47" ht="9.75" customHeight="1">
      <c r="A47" s="73"/>
      <c r="B47" s="74"/>
      <c r="C47" s="74"/>
      <c r="D47" s="74"/>
      <c r="E47" s="74"/>
      <c r="F47" s="74"/>
      <c r="G47" s="74"/>
      <c r="H47" s="74"/>
      <c r="I47" s="74"/>
      <c r="J47" s="74"/>
      <c r="K47" s="75"/>
      <c r="L47" s="73"/>
    </row>
    <row r="48" ht="9.75" customHeight="1">
      <c r="A48" s="73"/>
      <c r="B48" s="74"/>
      <c r="C48" s="74"/>
      <c r="D48" s="74"/>
      <c r="E48" s="74"/>
      <c r="F48" s="74"/>
      <c r="G48" s="74"/>
      <c r="H48" s="74"/>
      <c r="I48" s="74"/>
      <c r="J48" s="74"/>
      <c r="K48" s="75"/>
      <c r="L48" s="73"/>
    </row>
    <row r="49" ht="9.75" customHeight="1">
      <c r="A49" s="73"/>
      <c r="B49" s="74"/>
      <c r="C49" s="74"/>
      <c r="D49" s="74"/>
      <c r="E49" s="74"/>
      <c r="F49" s="74"/>
      <c r="G49" s="74"/>
      <c r="H49" s="74"/>
      <c r="I49" s="74"/>
      <c r="J49" s="74"/>
      <c r="K49" s="75"/>
      <c r="L49" s="73"/>
    </row>
    <row r="50" ht="9.75" customHeight="1">
      <c r="A50" s="73"/>
      <c r="B50" s="74"/>
      <c r="C50" s="74"/>
      <c r="D50" s="74"/>
      <c r="E50" s="74"/>
      <c r="F50" s="74"/>
      <c r="G50" s="74"/>
      <c r="H50" s="74"/>
      <c r="I50" s="74"/>
      <c r="J50" s="74"/>
      <c r="K50" s="75"/>
      <c r="L50" s="73"/>
    </row>
    <row r="51" ht="9.75" customHeight="1">
      <c r="A51" s="73"/>
      <c r="B51" s="74"/>
      <c r="C51" s="74"/>
      <c r="D51" s="74"/>
      <c r="E51" s="74"/>
      <c r="F51" s="74"/>
      <c r="G51" s="74"/>
      <c r="H51" s="74"/>
      <c r="I51" s="74"/>
      <c r="J51" s="74"/>
      <c r="K51" s="75"/>
      <c r="L51" s="73"/>
    </row>
    <row r="52" ht="9.75" customHeight="1">
      <c r="A52" s="73"/>
      <c r="B52" s="74"/>
      <c r="C52" s="74"/>
      <c r="D52" s="74"/>
      <c r="E52" s="74"/>
      <c r="F52" s="74"/>
      <c r="G52" s="74"/>
      <c r="H52" s="74"/>
      <c r="I52" s="74"/>
      <c r="J52" s="74"/>
      <c r="K52" s="75"/>
      <c r="L52" s="73"/>
    </row>
    <row r="53" ht="9.75" customHeight="1">
      <c r="A53" s="73"/>
      <c r="B53" s="74"/>
      <c r="C53" s="74"/>
      <c r="D53" s="74"/>
      <c r="E53" s="74"/>
      <c r="F53" s="74"/>
      <c r="G53" s="74"/>
      <c r="H53" s="74"/>
      <c r="I53" s="74"/>
      <c r="J53" s="74"/>
      <c r="K53" s="75"/>
      <c r="L53" s="73"/>
    </row>
    <row r="54" ht="9.75" customHeight="1">
      <c r="A54" s="73"/>
      <c r="B54" s="74"/>
      <c r="C54" s="74"/>
      <c r="D54" s="74"/>
      <c r="E54" s="74"/>
      <c r="F54" s="74"/>
      <c r="G54" s="74"/>
      <c r="H54" s="74"/>
      <c r="I54" s="74"/>
      <c r="J54" s="74"/>
      <c r="K54" s="75"/>
      <c r="L54" s="73"/>
    </row>
    <row r="55" ht="9.75" customHeight="1">
      <c r="A55" s="73"/>
      <c r="B55" s="74"/>
      <c r="C55" s="74"/>
      <c r="D55" s="74"/>
      <c r="E55" s="74"/>
      <c r="F55" s="74"/>
      <c r="G55" s="74"/>
      <c r="H55" s="74"/>
      <c r="I55" s="74"/>
      <c r="J55" s="74"/>
      <c r="K55" s="75"/>
      <c r="L55" s="73"/>
    </row>
    <row r="56" ht="9.75" customHeight="1">
      <c r="A56" s="73"/>
      <c r="B56" s="74"/>
      <c r="C56" s="74"/>
      <c r="D56" s="74"/>
      <c r="E56" s="74"/>
      <c r="F56" s="74"/>
      <c r="G56" s="74"/>
      <c r="H56" s="74"/>
      <c r="I56" s="74"/>
      <c r="J56" s="74"/>
      <c r="K56" s="75"/>
      <c r="L56" s="73"/>
    </row>
    <row r="57" ht="9.75" customHeight="1">
      <c r="A57" s="73"/>
      <c r="B57" s="74"/>
      <c r="C57" s="74"/>
      <c r="D57" s="74"/>
      <c r="E57" s="74"/>
      <c r="F57" s="74"/>
      <c r="G57" s="74"/>
      <c r="H57" s="74"/>
      <c r="I57" s="74"/>
      <c r="J57" s="74"/>
      <c r="K57" s="75"/>
      <c r="L57" s="73"/>
    </row>
    <row r="58" ht="9.75" customHeight="1">
      <c r="A58" s="73"/>
      <c r="B58" s="74"/>
      <c r="C58" s="74"/>
      <c r="D58" s="74"/>
      <c r="E58" s="74"/>
      <c r="F58" s="74"/>
      <c r="G58" s="74"/>
      <c r="H58" s="74"/>
      <c r="I58" s="74"/>
      <c r="J58" s="74"/>
      <c r="K58" s="75"/>
      <c r="L58" s="73"/>
    </row>
    <row r="59" ht="9.75" customHeight="1">
      <c r="A59" s="73"/>
      <c r="B59" s="74"/>
      <c r="C59" s="74"/>
      <c r="D59" s="74"/>
      <c r="E59" s="74"/>
      <c r="F59" s="74"/>
      <c r="G59" s="74"/>
      <c r="H59" s="74"/>
      <c r="I59" s="74"/>
      <c r="J59" s="74"/>
      <c r="K59" s="75"/>
      <c r="L59" s="73"/>
    </row>
    <row r="60" ht="9.75" customHeight="1">
      <c r="A60" s="73"/>
      <c r="B60" s="74"/>
      <c r="C60" s="74"/>
      <c r="D60" s="74"/>
      <c r="E60" s="74"/>
      <c r="F60" s="74"/>
      <c r="G60" s="74"/>
      <c r="H60" s="74"/>
      <c r="I60" s="74"/>
      <c r="J60" s="74"/>
      <c r="K60" s="75"/>
      <c r="L60" s="73"/>
    </row>
    <row r="61" ht="9.75" customHeight="1">
      <c r="A61" s="73"/>
      <c r="B61" s="74"/>
      <c r="C61" s="74"/>
      <c r="D61" s="74"/>
      <c r="E61" s="74"/>
      <c r="F61" s="74"/>
      <c r="G61" s="74"/>
      <c r="H61" s="74"/>
      <c r="I61" s="74"/>
      <c r="J61" s="74"/>
      <c r="K61" s="75"/>
      <c r="L61" s="73"/>
    </row>
    <row r="62" ht="9.75" customHeight="1">
      <c r="A62" s="73"/>
      <c r="B62" s="74"/>
      <c r="C62" s="74"/>
      <c r="D62" s="74"/>
      <c r="E62" s="74"/>
      <c r="F62" s="74"/>
      <c r="G62" s="74"/>
      <c r="H62" s="74"/>
      <c r="I62" s="74"/>
      <c r="J62" s="74"/>
      <c r="K62" s="75"/>
      <c r="L62" s="73"/>
    </row>
    <row r="63" ht="9.75" customHeight="1">
      <c r="A63" s="73"/>
      <c r="B63" s="74"/>
      <c r="C63" s="74"/>
      <c r="D63" s="74"/>
      <c r="E63" s="74"/>
      <c r="F63" s="74"/>
      <c r="G63" s="74"/>
      <c r="H63" s="74"/>
      <c r="I63" s="74"/>
      <c r="J63" s="74"/>
      <c r="K63" s="75"/>
      <c r="L63" s="73"/>
    </row>
    <row r="64" ht="9.75" customHeight="1">
      <c r="A64" s="73"/>
      <c r="B64" s="74"/>
      <c r="C64" s="74"/>
      <c r="D64" s="74"/>
      <c r="E64" s="74"/>
      <c r="F64" s="74"/>
      <c r="G64" s="74"/>
      <c r="H64" s="74"/>
      <c r="I64" s="74"/>
      <c r="J64" s="74"/>
      <c r="K64" s="75"/>
      <c r="L64" s="73"/>
    </row>
    <row r="65" ht="9.75" customHeight="1">
      <c r="A65" s="73"/>
      <c r="B65" s="74"/>
      <c r="C65" s="74"/>
      <c r="D65" s="74"/>
      <c r="E65" s="74"/>
      <c r="F65" s="74"/>
      <c r="G65" s="74"/>
      <c r="H65" s="74"/>
      <c r="I65" s="74"/>
      <c r="J65" s="74"/>
      <c r="K65" s="75"/>
      <c r="L65" s="73"/>
    </row>
    <row r="66" ht="9.75" customHeight="1">
      <c r="A66" s="73"/>
      <c r="B66" s="74"/>
      <c r="C66" s="74"/>
      <c r="D66" s="74"/>
      <c r="E66" s="74"/>
      <c r="F66" s="74"/>
      <c r="G66" s="74"/>
      <c r="H66" s="74"/>
      <c r="I66" s="74"/>
      <c r="J66" s="74"/>
      <c r="K66" s="75"/>
      <c r="L66" s="73"/>
    </row>
    <row r="67" ht="9.75" customHeight="1">
      <c r="A67" s="73"/>
      <c r="B67" s="74"/>
      <c r="C67" s="74"/>
      <c r="D67" s="74"/>
      <c r="E67" s="74"/>
      <c r="F67" s="74"/>
      <c r="G67" s="74"/>
      <c r="H67" s="74"/>
      <c r="I67" s="74"/>
      <c r="J67" s="74"/>
      <c r="K67" s="75"/>
      <c r="L67" s="73"/>
    </row>
    <row r="68" ht="9.75" customHeight="1">
      <c r="A68" s="73"/>
      <c r="B68" s="74"/>
      <c r="C68" s="74"/>
      <c r="D68" s="74"/>
      <c r="E68" s="74"/>
      <c r="F68" s="74"/>
      <c r="G68" s="74"/>
      <c r="H68" s="74"/>
      <c r="I68" s="74"/>
      <c r="J68" s="74"/>
      <c r="K68" s="75"/>
      <c r="L68" s="73"/>
    </row>
    <row r="69" ht="9.75" customHeight="1">
      <c r="A69" s="73"/>
      <c r="B69" s="74"/>
      <c r="C69" s="74"/>
      <c r="D69" s="74"/>
      <c r="E69" s="74"/>
      <c r="F69" s="74"/>
      <c r="G69" s="74"/>
      <c r="H69" s="74"/>
      <c r="I69" s="74"/>
      <c r="J69" s="74"/>
      <c r="K69" s="75"/>
      <c r="L69" s="73"/>
    </row>
    <row r="70" ht="9.75" customHeight="1">
      <c r="A70" s="73"/>
      <c r="B70" s="74"/>
      <c r="C70" s="74"/>
      <c r="D70" s="74"/>
      <c r="E70" s="74"/>
      <c r="F70" s="74"/>
      <c r="G70" s="74"/>
      <c r="H70" s="74"/>
      <c r="I70" s="74"/>
      <c r="J70" s="74"/>
      <c r="K70" s="75"/>
      <c r="L70" s="73"/>
    </row>
    <row r="71" ht="9.75" customHeight="1">
      <c r="A71" s="73"/>
      <c r="B71" s="74"/>
      <c r="C71" s="74"/>
      <c r="D71" s="74"/>
      <c r="E71" s="74"/>
      <c r="F71" s="74"/>
      <c r="G71" s="74"/>
      <c r="H71" s="74"/>
      <c r="I71" s="74"/>
      <c r="J71" s="74"/>
      <c r="K71" s="75"/>
      <c r="L71" s="73"/>
    </row>
    <row r="72" ht="9.75" customHeight="1">
      <c r="A72" s="73"/>
      <c r="B72" s="74"/>
      <c r="C72" s="74"/>
      <c r="D72" s="74"/>
      <c r="E72" s="74"/>
      <c r="F72" s="74"/>
      <c r="G72" s="74"/>
      <c r="H72" s="74"/>
      <c r="I72" s="74"/>
      <c r="J72" s="74"/>
      <c r="K72" s="75"/>
      <c r="L72" s="73"/>
    </row>
    <row r="73" ht="9.75" customHeight="1">
      <c r="A73" s="73"/>
      <c r="B73" s="74"/>
      <c r="C73" s="74"/>
      <c r="D73" s="74"/>
      <c r="E73" s="74"/>
      <c r="F73" s="74"/>
      <c r="G73" s="74"/>
      <c r="H73" s="74"/>
      <c r="I73" s="74"/>
      <c r="J73" s="74"/>
      <c r="K73" s="75"/>
      <c r="L73" s="73"/>
    </row>
    <row r="74" ht="9.75" customHeight="1">
      <c r="A74" s="73"/>
      <c r="B74" s="74"/>
      <c r="C74" s="74"/>
      <c r="D74" s="74"/>
      <c r="E74" s="74"/>
      <c r="F74" s="74"/>
      <c r="G74" s="74"/>
      <c r="H74" s="74"/>
      <c r="I74" s="74"/>
      <c r="J74" s="74"/>
      <c r="K74" s="75"/>
      <c r="L74" s="73"/>
    </row>
    <row r="75" ht="9.75" customHeight="1">
      <c r="A75" s="73"/>
      <c r="B75" s="74"/>
      <c r="C75" s="74"/>
      <c r="D75" s="74"/>
      <c r="E75" s="74"/>
      <c r="F75" s="74"/>
      <c r="G75" s="74"/>
      <c r="H75" s="74"/>
      <c r="I75" s="74"/>
      <c r="J75" s="74"/>
      <c r="K75" s="75"/>
      <c r="L75" s="73"/>
    </row>
    <row r="76" ht="9.75" customHeight="1">
      <c r="A76" s="73"/>
      <c r="B76" s="74"/>
      <c r="C76" s="74"/>
      <c r="D76" s="74"/>
      <c r="E76" s="74"/>
      <c r="F76" s="74"/>
      <c r="G76" s="74"/>
      <c r="H76" s="74"/>
      <c r="I76" s="74"/>
      <c r="J76" s="74"/>
      <c r="K76" s="75"/>
      <c r="L76" s="73"/>
    </row>
    <row r="77" ht="9.75" customHeight="1">
      <c r="A77" s="73"/>
      <c r="B77" s="74"/>
      <c r="C77" s="74"/>
      <c r="D77" s="74"/>
      <c r="E77" s="74"/>
      <c r="F77" s="74"/>
      <c r="G77" s="74"/>
      <c r="H77" s="74"/>
      <c r="I77" s="74"/>
      <c r="J77" s="74"/>
      <c r="K77" s="75"/>
      <c r="L77" s="73"/>
    </row>
    <row r="78" ht="9.75" customHeight="1">
      <c r="A78" s="73"/>
      <c r="B78" s="74"/>
      <c r="C78" s="74"/>
      <c r="D78" s="74"/>
      <c r="E78" s="74"/>
      <c r="F78" s="74"/>
      <c r="G78" s="74"/>
      <c r="H78" s="74"/>
      <c r="I78" s="74"/>
      <c r="J78" s="74"/>
      <c r="K78" s="75"/>
      <c r="L78" s="73"/>
    </row>
    <row r="79" ht="9.75" customHeight="1">
      <c r="A79" s="73"/>
      <c r="B79" s="74"/>
      <c r="C79" s="74"/>
      <c r="D79" s="74"/>
      <c r="E79" s="74"/>
      <c r="F79" s="74"/>
      <c r="G79" s="74"/>
      <c r="H79" s="74"/>
      <c r="I79" s="74"/>
      <c r="J79" s="74"/>
      <c r="K79" s="75"/>
      <c r="L79" s="73"/>
    </row>
    <row r="80" ht="9.75" customHeight="1">
      <c r="A80" s="73"/>
      <c r="B80" s="74"/>
      <c r="C80" s="74"/>
      <c r="D80" s="74"/>
      <c r="E80" s="74"/>
      <c r="F80" s="74"/>
      <c r="G80" s="74"/>
      <c r="H80" s="74"/>
      <c r="I80" s="74"/>
      <c r="J80" s="74"/>
      <c r="K80" s="75"/>
      <c r="L80" s="73"/>
    </row>
    <row r="81" ht="9.75" customHeight="1">
      <c r="A81" s="73"/>
      <c r="B81" s="74"/>
      <c r="C81" s="74"/>
      <c r="D81" s="74"/>
      <c r="E81" s="74"/>
      <c r="F81" s="74"/>
      <c r="G81" s="74"/>
      <c r="H81" s="74"/>
      <c r="I81" s="74"/>
      <c r="J81" s="74"/>
      <c r="K81" s="75"/>
      <c r="L81" s="73"/>
    </row>
    <row r="82" ht="9.75" customHeight="1">
      <c r="A82" s="73"/>
      <c r="B82" s="74"/>
      <c r="C82" s="74"/>
      <c r="D82" s="74"/>
      <c r="E82" s="74"/>
      <c r="F82" s="74"/>
      <c r="G82" s="74"/>
      <c r="H82" s="74"/>
      <c r="I82" s="74"/>
      <c r="J82" s="74"/>
      <c r="K82" s="75"/>
      <c r="L82" s="73"/>
    </row>
    <row r="83" ht="9.75" customHeight="1">
      <c r="A83" s="73"/>
      <c r="B83" s="74"/>
      <c r="C83" s="74"/>
      <c r="D83" s="74"/>
      <c r="E83" s="74"/>
      <c r="F83" s="74"/>
      <c r="G83" s="74"/>
      <c r="H83" s="74"/>
      <c r="I83" s="74"/>
      <c r="J83" s="74"/>
      <c r="K83" s="75"/>
      <c r="L83" s="73"/>
    </row>
    <row r="84" ht="9.75" customHeight="1">
      <c r="A84" s="73"/>
      <c r="B84" s="74"/>
      <c r="C84" s="74"/>
      <c r="D84" s="74"/>
      <c r="E84" s="74"/>
      <c r="F84" s="74"/>
      <c r="G84" s="74"/>
      <c r="H84" s="74"/>
      <c r="I84" s="74"/>
      <c r="J84" s="74"/>
      <c r="K84" s="75"/>
      <c r="L84" s="73"/>
    </row>
    <row r="85" ht="9.75" customHeight="1">
      <c r="A85" s="73"/>
      <c r="B85" s="74"/>
      <c r="C85" s="74"/>
      <c r="D85" s="74"/>
      <c r="E85" s="74"/>
      <c r="F85" s="74"/>
      <c r="G85" s="74"/>
      <c r="H85" s="74"/>
      <c r="I85" s="74"/>
      <c r="J85" s="74"/>
      <c r="K85" s="75"/>
      <c r="L85" s="73"/>
    </row>
    <row r="86" ht="9.75" customHeight="1">
      <c r="A86" s="73"/>
      <c r="B86" s="74"/>
      <c r="C86" s="74"/>
      <c r="D86" s="74"/>
      <c r="E86" s="74"/>
      <c r="F86" s="74"/>
      <c r="G86" s="74"/>
      <c r="H86" s="74"/>
      <c r="I86" s="74"/>
      <c r="J86" s="74"/>
      <c r="K86" s="75"/>
      <c r="L86" s="73"/>
    </row>
    <row r="87" ht="9.75" customHeight="1">
      <c r="A87" s="73"/>
      <c r="B87" s="74"/>
      <c r="C87" s="74"/>
      <c r="D87" s="74"/>
      <c r="E87" s="74"/>
      <c r="F87" s="74"/>
      <c r="G87" s="74"/>
      <c r="H87" s="74"/>
      <c r="I87" s="74"/>
      <c r="J87" s="74"/>
      <c r="K87" s="75"/>
      <c r="L87" s="73"/>
    </row>
    <row r="88" ht="9.75" customHeight="1">
      <c r="A88" s="73"/>
      <c r="B88" s="74"/>
      <c r="C88" s="74"/>
      <c r="D88" s="74"/>
      <c r="E88" s="74"/>
      <c r="F88" s="74"/>
      <c r="G88" s="74"/>
      <c r="H88" s="74"/>
      <c r="I88" s="74"/>
      <c r="J88" s="74"/>
      <c r="K88" s="75"/>
      <c r="L88" s="73"/>
    </row>
    <row r="89" ht="9.75" customHeight="1">
      <c r="A89" s="73"/>
      <c r="B89" s="74"/>
      <c r="C89" s="74"/>
      <c r="D89" s="74"/>
      <c r="E89" s="74"/>
      <c r="F89" s="74"/>
      <c r="G89" s="74"/>
      <c r="H89" s="74"/>
      <c r="I89" s="74"/>
      <c r="J89" s="74"/>
      <c r="K89" s="75"/>
      <c r="L89" s="73"/>
    </row>
    <row r="90" ht="9.75" customHeight="1">
      <c r="A90" s="73"/>
      <c r="B90" s="74"/>
      <c r="C90" s="74"/>
      <c r="D90" s="74"/>
      <c r="E90" s="74"/>
      <c r="F90" s="74"/>
      <c r="G90" s="74"/>
      <c r="H90" s="74"/>
      <c r="I90" s="74"/>
      <c r="J90" s="74"/>
      <c r="K90" s="75"/>
      <c r="L90" s="73"/>
    </row>
    <row r="91" ht="9.75" customHeight="1">
      <c r="A91" s="73"/>
      <c r="B91" s="74"/>
      <c r="C91" s="74"/>
      <c r="D91" s="74"/>
      <c r="E91" s="74"/>
      <c r="F91" s="74"/>
      <c r="G91" s="74"/>
      <c r="H91" s="74"/>
      <c r="I91" s="74"/>
      <c r="J91" s="74"/>
      <c r="K91" s="75"/>
      <c r="L91" s="73"/>
    </row>
    <row r="92" ht="9.75" customHeight="1">
      <c r="A92" s="73"/>
      <c r="B92" s="74"/>
      <c r="C92" s="74"/>
      <c r="D92" s="74"/>
      <c r="E92" s="74"/>
      <c r="F92" s="74"/>
      <c r="G92" s="74"/>
      <c r="H92" s="74"/>
      <c r="I92" s="74"/>
      <c r="J92" s="74"/>
      <c r="K92" s="75"/>
      <c r="L92" s="73"/>
    </row>
    <row r="93" ht="9.75" customHeight="1">
      <c r="A93" s="73"/>
      <c r="B93" s="74"/>
      <c r="C93" s="74"/>
      <c r="D93" s="74"/>
      <c r="E93" s="74"/>
      <c r="F93" s="74"/>
      <c r="G93" s="74"/>
      <c r="H93" s="74"/>
      <c r="I93" s="74"/>
      <c r="J93" s="74"/>
      <c r="K93" s="75"/>
      <c r="L93" s="73"/>
    </row>
    <row r="94" ht="9.75" customHeight="1">
      <c r="A94" s="73"/>
      <c r="B94" s="74"/>
      <c r="C94" s="74"/>
      <c r="D94" s="74"/>
      <c r="E94" s="74"/>
      <c r="F94" s="74"/>
      <c r="G94" s="74"/>
      <c r="H94" s="74"/>
      <c r="I94" s="74"/>
      <c r="J94" s="74"/>
      <c r="K94" s="75"/>
      <c r="L94" s="73"/>
    </row>
    <row r="95" ht="9.75" customHeight="1">
      <c r="A95" s="73"/>
      <c r="B95" s="74"/>
      <c r="C95" s="74"/>
      <c r="D95" s="74"/>
      <c r="E95" s="74"/>
      <c r="F95" s="74"/>
      <c r="G95" s="74"/>
      <c r="H95" s="74"/>
      <c r="I95" s="74"/>
      <c r="J95" s="74"/>
      <c r="K95" s="75"/>
      <c r="L95" s="73"/>
    </row>
    <row r="96" ht="9.75" customHeight="1">
      <c r="A96" s="73"/>
      <c r="B96" s="74"/>
      <c r="C96" s="74"/>
      <c r="D96" s="74"/>
      <c r="E96" s="74"/>
      <c r="F96" s="74"/>
      <c r="G96" s="74"/>
      <c r="H96" s="74"/>
      <c r="I96" s="74"/>
      <c r="J96" s="74"/>
      <c r="K96" s="75"/>
      <c r="L96" s="73"/>
    </row>
    <row r="97" ht="9.75" customHeight="1">
      <c r="A97" s="73"/>
      <c r="B97" s="74"/>
      <c r="C97" s="74"/>
      <c r="D97" s="74"/>
      <c r="E97" s="74"/>
      <c r="F97" s="74"/>
      <c r="G97" s="74"/>
      <c r="H97" s="74"/>
      <c r="I97" s="74"/>
      <c r="J97" s="74"/>
      <c r="K97" s="75"/>
      <c r="L97" s="73"/>
    </row>
    <row r="98" ht="9.75" customHeight="1">
      <c r="A98" s="73"/>
      <c r="B98" s="74"/>
      <c r="C98" s="74"/>
      <c r="D98" s="74"/>
      <c r="E98" s="74"/>
      <c r="F98" s="74"/>
      <c r="G98" s="74"/>
      <c r="H98" s="74"/>
      <c r="I98" s="74"/>
      <c r="J98" s="74"/>
      <c r="K98" s="75"/>
      <c r="L98" s="73"/>
    </row>
    <row r="99" ht="9.75" customHeight="1">
      <c r="A99" s="73"/>
      <c r="B99" s="74"/>
      <c r="C99" s="74"/>
      <c r="D99" s="74"/>
      <c r="E99" s="74"/>
      <c r="F99" s="74"/>
      <c r="G99" s="74"/>
      <c r="H99" s="74"/>
      <c r="I99" s="74"/>
      <c r="J99" s="74"/>
      <c r="K99" s="75"/>
      <c r="L99" s="73"/>
    </row>
    <row r="100" ht="9.75" customHeight="1">
      <c r="A100" s="73"/>
      <c r="B100" s="74"/>
      <c r="C100" s="74"/>
      <c r="D100" s="74"/>
      <c r="E100" s="74"/>
      <c r="F100" s="74"/>
      <c r="G100" s="74"/>
      <c r="H100" s="74"/>
      <c r="I100" s="74"/>
      <c r="J100" s="74"/>
      <c r="K100" s="75"/>
      <c r="L100" s="73"/>
    </row>
  </sheetData>
  <mergeCells count="3">
    <mergeCell ref="E1:G1"/>
    <mergeCell ref="H1:J1"/>
    <mergeCell ref="B1:D1"/>
  </mergeCells>
  <printOptions/>
  <pageMargins bottom="0.75" footer="0.0" header="0.0" left="0.7" right="0.7" top="0.75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2D050"/>
    <pageSetUpPr/>
  </sheetPr>
  <sheetViews>
    <sheetView workbookViewId="0"/>
  </sheetViews>
  <sheetFormatPr customHeight="1" defaultColWidth="14.43" defaultRowHeight="15.0"/>
  <cols>
    <col customWidth="1" min="1" max="1" width="18.0"/>
    <col customWidth="1" min="2" max="2" width="7.14"/>
    <col customWidth="1" min="3" max="3" width="4.29"/>
    <col customWidth="1" min="4" max="4" width="17.71"/>
    <col customWidth="1" min="5" max="5" width="8.43"/>
    <col customWidth="1" min="6" max="6" width="0.71"/>
    <col customWidth="1" min="7" max="7" width="25.43"/>
    <col customWidth="1" min="8" max="11" width="9.29"/>
  </cols>
  <sheetData>
    <row r="1" ht="14.25" customHeight="1">
      <c r="A1" s="76" t="s">
        <v>67</v>
      </c>
      <c r="B1" s="77" t="s">
        <v>68</v>
      </c>
      <c r="C1" s="78"/>
      <c r="D1" s="1" t="s">
        <v>69</v>
      </c>
      <c r="E1" s="77" t="s">
        <v>68</v>
      </c>
      <c r="F1" s="78"/>
      <c r="G1" s="79"/>
      <c r="H1" s="80"/>
      <c r="I1" s="80"/>
      <c r="J1" s="80"/>
      <c r="K1" s="19"/>
    </row>
    <row r="2" ht="14.25" customHeight="1">
      <c r="A2" s="5" t="s">
        <v>70</v>
      </c>
      <c r="B2" s="81">
        <v>0.008</v>
      </c>
      <c r="C2" s="82"/>
      <c r="D2" s="83" t="s">
        <v>71</v>
      </c>
      <c r="E2" s="81">
        <v>0.0398</v>
      </c>
      <c r="F2" s="84"/>
      <c r="G2" s="79"/>
      <c r="H2" s="80"/>
      <c r="I2" s="80"/>
      <c r="J2" s="80"/>
      <c r="K2" s="19"/>
    </row>
    <row r="3" ht="14.25" customHeight="1">
      <c r="A3" s="18" t="s">
        <v>72</v>
      </c>
      <c r="B3" s="85">
        <v>0.0121</v>
      </c>
      <c r="C3" s="80"/>
      <c r="D3" s="86" t="s">
        <v>73</v>
      </c>
      <c r="E3" s="85">
        <v>0.0412</v>
      </c>
      <c r="F3" s="87"/>
      <c r="G3" s="79"/>
      <c r="H3" s="80"/>
      <c r="I3" s="80"/>
      <c r="J3" s="80"/>
      <c r="K3" s="19"/>
    </row>
    <row r="4" ht="14.25" customHeight="1">
      <c r="A4" s="18" t="s">
        <v>74</v>
      </c>
      <c r="B4" s="85">
        <v>0.0169</v>
      </c>
      <c r="C4" s="80"/>
      <c r="D4" s="86" t="s">
        <v>75</v>
      </c>
      <c r="E4" s="85">
        <v>0.0435</v>
      </c>
      <c r="F4" s="87"/>
      <c r="G4" s="79"/>
      <c r="H4" s="80"/>
      <c r="I4" s="80"/>
      <c r="J4" s="80"/>
      <c r="K4" s="19"/>
    </row>
    <row r="5" ht="14.25" customHeight="1">
      <c r="A5" s="18" t="s">
        <v>76</v>
      </c>
      <c r="B5" s="85">
        <v>0.0271</v>
      </c>
      <c r="C5" s="80"/>
      <c r="D5" s="86" t="s">
        <v>77</v>
      </c>
      <c r="E5" s="85">
        <v>0.0509</v>
      </c>
      <c r="F5" s="87"/>
      <c r="G5" s="79"/>
      <c r="H5" s="80"/>
      <c r="I5" s="80"/>
      <c r="J5" s="80"/>
      <c r="K5" s="19"/>
    </row>
    <row r="6" ht="14.25" customHeight="1">
      <c r="A6" s="18" t="s">
        <v>78</v>
      </c>
      <c r="B6" s="85">
        <v>0.0355</v>
      </c>
      <c r="C6" s="80"/>
      <c r="D6" s="86" t="s">
        <v>79</v>
      </c>
      <c r="E6" s="85">
        <v>0.0667</v>
      </c>
      <c r="F6" s="87"/>
      <c r="G6" s="79"/>
      <c r="H6" s="80"/>
      <c r="I6" s="80"/>
      <c r="J6" s="80"/>
      <c r="K6" s="19"/>
    </row>
    <row r="7" ht="7.5" customHeight="1">
      <c r="A7" s="28"/>
      <c r="B7" s="88"/>
      <c r="C7" s="88"/>
      <c r="D7" s="88"/>
      <c r="E7" s="88"/>
      <c r="F7" s="89"/>
      <c r="G7" s="79"/>
      <c r="H7" s="80"/>
      <c r="I7" s="80"/>
      <c r="J7" s="80"/>
      <c r="K7" s="19"/>
    </row>
    <row r="8" ht="14.25" customHeight="1">
      <c r="A8" s="34" t="s">
        <v>80</v>
      </c>
      <c r="B8" s="80"/>
      <c r="C8" s="80"/>
      <c r="D8" s="80"/>
      <c r="E8" s="80"/>
      <c r="F8" s="80"/>
      <c r="G8" s="80"/>
      <c r="H8" s="80"/>
      <c r="I8" s="80"/>
      <c r="J8" s="80"/>
      <c r="K8" s="19"/>
    </row>
    <row r="9" ht="14.25" customHeight="1">
      <c r="A9" s="34"/>
      <c r="B9" s="80"/>
      <c r="C9" s="80"/>
      <c r="D9" s="80"/>
      <c r="E9" s="80"/>
      <c r="F9" s="80"/>
      <c r="G9" s="80"/>
      <c r="H9" s="80"/>
      <c r="I9" s="80"/>
      <c r="J9" s="80"/>
      <c r="K9" s="19"/>
    </row>
    <row r="10" ht="14.25" customHeight="1">
      <c r="A10" s="34"/>
      <c r="B10" s="80"/>
      <c r="C10" s="80"/>
      <c r="D10" s="80"/>
      <c r="E10" s="80"/>
      <c r="F10" s="80"/>
      <c r="G10" s="80"/>
      <c r="H10" s="80"/>
      <c r="I10" s="80"/>
      <c r="J10" s="80"/>
      <c r="K10" s="19"/>
    </row>
    <row r="11" ht="14.25" customHeight="1">
      <c r="A11" s="34"/>
      <c r="B11" s="80"/>
      <c r="C11" s="80"/>
      <c r="D11" s="80"/>
      <c r="E11" s="80"/>
      <c r="F11" s="80"/>
      <c r="G11" s="80"/>
      <c r="H11" s="80"/>
      <c r="I11" s="80"/>
      <c r="J11" s="80"/>
      <c r="K11" s="19"/>
    </row>
    <row r="12" ht="14.25" customHeight="1">
      <c r="A12" s="34"/>
      <c r="B12" s="80"/>
      <c r="C12" s="80"/>
      <c r="D12" s="80"/>
      <c r="E12" s="80"/>
      <c r="F12" s="80"/>
      <c r="G12" s="80"/>
      <c r="H12" s="80"/>
      <c r="I12" s="80"/>
      <c r="J12" s="80"/>
      <c r="K12" s="19"/>
    </row>
    <row r="13" ht="14.25" customHeight="1">
      <c r="A13" s="34"/>
      <c r="B13" s="80"/>
      <c r="C13" s="80"/>
      <c r="D13" s="80"/>
      <c r="E13" s="80"/>
      <c r="F13" s="80"/>
      <c r="G13" s="80"/>
      <c r="H13" s="80"/>
      <c r="I13" s="80"/>
      <c r="J13" s="80"/>
      <c r="K13" s="19"/>
    </row>
    <row r="14" ht="14.25" customHeight="1">
      <c r="A14" s="34"/>
      <c r="B14" s="80"/>
      <c r="C14" s="80"/>
      <c r="D14" s="80"/>
      <c r="E14" s="80"/>
      <c r="F14" s="80"/>
      <c r="G14" s="80"/>
      <c r="H14" s="80"/>
      <c r="I14" s="80"/>
      <c r="J14" s="80"/>
      <c r="K14" s="19"/>
    </row>
    <row r="15" ht="14.25" customHeight="1">
      <c r="A15" s="34"/>
      <c r="B15" s="80"/>
      <c r="C15" s="80"/>
      <c r="D15" s="80"/>
      <c r="E15" s="80"/>
      <c r="F15" s="80"/>
      <c r="G15" s="80"/>
      <c r="H15" s="80"/>
      <c r="I15" s="80"/>
      <c r="J15" s="80"/>
      <c r="K15" s="19"/>
    </row>
    <row r="16" ht="14.25" customHeight="1">
      <c r="A16" s="34"/>
      <c r="B16" s="80"/>
      <c r="C16" s="80"/>
      <c r="D16" s="80"/>
      <c r="E16" s="80"/>
      <c r="F16" s="80"/>
      <c r="G16" s="80"/>
      <c r="H16" s="80"/>
      <c r="I16" s="80"/>
      <c r="J16" s="80"/>
      <c r="K16" s="19"/>
    </row>
    <row r="17" ht="14.25" customHeight="1">
      <c r="A17" s="34"/>
      <c r="B17" s="80"/>
      <c r="C17" s="80"/>
      <c r="D17" s="80"/>
      <c r="E17" s="80"/>
      <c r="F17" s="80"/>
      <c r="G17" s="80"/>
      <c r="H17" s="80"/>
      <c r="I17" s="80"/>
      <c r="J17" s="80"/>
      <c r="K17" s="19"/>
    </row>
    <row r="18" ht="14.25" customHeight="1">
      <c r="A18" s="34"/>
      <c r="B18" s="80"/>
      <c r="C18" s="80"/>
      <c r="D18" s="80"/>
      <c r="E18" s="80"/>
      <c r="F18" s="80"/>
      <c r="G18" s="80"/>
      <c r="H18" s="80"/>
      <c r="I18" s="80"/>
      <c r="J18" s="80"/>
      <c r="K18" s="19"/>
    </row>
    <row r="19" ht="14.25" customHeight="1">
      <c r="A19" s="34"/>
      <c r="B19" s="80"/>
      <c r="C19" s="80"/>
      <c r="D19" s="80"/>
      <c r="E19" s="80"/>
      <c r="F19" s="80"/>
      <c r="G19" s="80"/>
      <c r="H19" s="80"/>
      <c r="I19" s="80"/>
      <c r="J19" s="80"/>
      <c r="K19" s="19"/>
    </row>
    <row r="20" ht="14.25" customHeight="1">
      <c r="A20" s="34"/>
      <c r="B20" s="80"/>
      <c r="C20" s="80"/>
      <c r="D20" s="80"/>
      <c r="E20" s="80"/>
      <c r="F20" s="80"/>
      <c r="G20" s="80"/>
      <c r="H20" s="80"/>
      <c r="I20" s="80"/>
      <c r="J20" s="80"/>
      <c r="K20" s="19"/>
    </row>
    <row r="21" ht="14.25" customHeight="1">
      <c r="A21" s="34"/>
      <c r="B21" s="80"/>
      <c r="C21" s="80"/>
      <c r="D21" s="80"/>
      <c r="E21" s="80"/>
      <c r="F21" s="80"/>
      <c r="G21" s="80"/>
      <c r="H21" s="80"/>
      <c r="I21" s="80"/>
      <c r="J21" s="80"/>
      <c r="K21" s="19"/>
    </row>
    <row r="22" ht="14.25" customHeight="1">
      <c r="A22" s="34"/>
      <c r="B22" s="80"/>
      <c r="C22" s="80"/>
      <c r="D22" s="80"/>
      <c r="E22" s="80"/>
      <c r="F22" s="80"/>
      <c r="G22" s="80"/>
      <c r="H22" s="80"/>
      <c r="I22" s="80"/>
      <c r="J22" s="80"/>
      <c r="K22" s="19"/>
    </row>
    <row r="23" ht="14.25" customHeight="1">
      <c r="A23" s="34"/>
      <c r="B23" s="80"/>
      <c r="C23" s="80"/>
      <c r="D23" s="80"/>
      <c r="E23" s="80"/>
      <c r="F23" s="80"/>
      <c r="G23" s="80"/>
      <c r="H23" s="80"/>
      <c r="I23" s="80"/>
      <c r="J23" s="80"/>
      <c r="K23" s="19"/>
    </row>
    <row r="24" ht="14.25" customHeight="1">
      <c r="A24" s="34"/>
      <c r="B24" s="80"/>
      <c r="C24" s="80"/>
      <c r="D24" s="80"/>
      <c r="E24" s="80"/>
      <c r="F24" s="80"/>
      <c r="G24" s="80"/>
      <c r="H24" s="80"/>
      <c r="I24" s="80"/>
      <c r="J24" s="80"/>
      <c r="K24" s="19"/>
    </row>
    <row r="25" ht="14.25" customHeight="1">
      <c r="A25" s="34"/>
      <c r="B25" s="80"/>
      <c r="C25" s="80"/>
      <c r="D25" s="80"/>
      <c r="E25" s="80"/>
      <c r="F25" s="80"/>
      <c r="G25" s="80"/>
      <c r="H25" s="80"/>
      <c r="I25" s="80"/>
      <c r="J25" s="80"/>
      <c r="K25" s="19"/>
    </row>
    <row r="26" ht="14.25" customHeight="1">
      <c r="A26" s="34"/>
      <c r="B26" s="80"/>
      <c r="C26" s="80"/>
      <c r="D26" s="80"/>
      <c r="E26" s="80"/>
      <c r="F26" s="80"/>
      <c r="G26" s="80"/>
      <c r="H26" s="80"/>
      <c r="I26" s="80"/>
      <c r="J26" s="80"/>
      <c r="K26" s="19"/>
    </row>
    <row r="27" ht="14.25" customHeight="1">
      <c r="A27" s="34"/>
      <c r="B27" s="80"/>
      <c r="C27" s="80"/>
      <c r="D27" s="80"/>
      <c r="E27" s="80"/>
      <c r="F27" s="80"/>
      <c r="G27" s="80"/>
      <c r="H27" s="80"/>
      <c r="I27" s="80"/>
      <c r="J27" s="80"/>
      <c r="K27" s="19"/>
    </row>
    <row r="28" ht="14.25" customHeight="1">
      <c r="A28" s="34"/>
      <c r="B28" s="80"/>
      <c r="C28" s="80"/>
      <c r="D28" s="80"/>
      <c r="E28" s="80"/>
      <c r="F28" s="80"/>
      <c r="G28" s="80"/>
      <c r="H28" s="80"/>
      <c r="I28" s="80"/>
      <c r="J28" s="80"/>
      <c r="K28" s="19"/>
    </row>
    <row r="29" ht="14.25" customHeight="1">
      <c r="A29" s="34"/>
      <c r="B29" s="80"/>
      <c r="C29" s="80"/>
      <c r="D29" s="80"/>
      <c r="E29" s="80"/>
      <c r="F29" s="80"/>
      <c r="G29" s="80"/>
      <c r="H29" s="80"/>
      <c r="I29" s="80"/>
      <c r="J29" s="80"/>
      <c r="K29" s="19"/>
    </row>
    <row r="30" ht="14.25" customHeight="1">
      <c r="A30" s="34"/>
      <c r="B30" s="80"/>
      <c r="C30" s="80"/>
      <c r="D30" s="80"/>
      <c r="E30" s="80"/>
      <c r="F30" s="80"/>
      <c r="G30" s="80"/>
      <c r="H30" s="80"/>
      <c r="I30" s="80"/>
      <c r="J30" s="80"/>
      <c r="K30" s="19"/>
    </row>
    <row r="31" ht="14.25" customHeight="1">
      <c r="A31" s="34"/>
      <c r="B31" s="80"/>
      <c r="C31" s="80"/>
      <c r="D31" s="80"/>
      <c r="E31" s="80"/>
      <c r="F31" s="80"/>
      <c r="G31" s="80"/>
      <c r="H31" s="80"/>
      <c r="I31" s="80"/>
      <c r="J31" s="80"/>
      <c r="K31" s="19"/>
    </row>
    <row r="32" ht="14.25" customHeight="1">
      <c r="A32" s="34"/>
      <c r="B32" s="80"/>
      <c r="C32" s="80"/>
      <c r="D32" s="80"/>
      <c r="E32" s="80"/>
      <c r="F32" s="80"/>
      <c r="G32" s="80"/>
      <c r="H32" s="80"/>
      <c r="I32" s="80"/>
      <c r="J32" s="80"/>
      <c r="K32" s="19"/>
    </row>
    <row r="33" ht="14.25" customHeight="1">
      <c r="A33" s="34"/>
      <c r="B33" s="80"/>
      <c r="C33" s="80"/>
      <c r="D33" s="80"/>
      <c r="E33" s="80"/>
      <c r="F33" s="80"/>
      <c r="G33" s="80"/>
      <c r="H33" s="80"/>
      <c r="I33" s="80"/>
      <c r="J33" s="80"/>
      <c r="K33" s="19"/>
    </row>
    <row r="34" ht="14.25" customHeight="1">
      <c r="A34" s="34"/>
      <c r="B34" s="80"/>
      <c r="C34" s="80"/>
      <c r="D34" s="80"/>
      <c r="E34" s="80"/>
      <c r="F34" s="80"/>
      <c r="G34" s="80"/>
      <c r="H34" s="80"/>
      <c r="I34" s="80"/>
      <c r="J34" s="80"/>
      <c r="K34" s="19"/>
    </row>
    <row r="35" ht="14.25" customHeight="1">
      <c r="A35" s="34"/>
      <c r="B35" s="80"/>
      <c r="C35" s="80"/>
      <c r="D35" s="80"/>
      <c r="E35" s="80"/>
      <c r="F35" s="80"/>
      <c r="G35" s="80"/>
      <c r="H35" s="80"/>
      <c r="I35" s="80"/>
      <c r="J35" s="80"/>
      <c r="K35" s="19"/>
    </row>
    <row r="36" ht="14.25" customHeight="1">
      <c r="A36" s="34"/>
      <c r="B36" s="80"/>
      <c r="C36" s="80"/>
      <c r="D36" s="80"/>
      <c r="E36" s="80"/>
      <c r="F36" s="80"/>
      <c r="G36" s="80"/>
      <c r="H36" s="80"/>
      <c r="I36" s="80"/>
      <c r="J36" s="80"/>
      <c r="K36" s="19"/>
    </row>
    <row r="37" ht="14.25" customHeight="1">
      <c r="A37" s="34"/>
      <c r="B37" s="80"/>
      <c r="C37" s="80"/>
      <c r="D37" s="80"/>
      <c r="E37" s="80"/>
      <c r="F37" s="80"/>
      <c r="G37" s="80"/>
      <c r="H37" s="80"/>
      <c r="I37" s="80"/>
      <c r="J37" s="80"/>
      <c r="K37" s="19"/>
    </row>
    <row r="38" ht="14.25" customHeight="1">
      <c r="A38" s="34"/>
      <c r="B38" s="80"/>
      <c r="C38" s="80"/>
      <c r="D38" s="80"/>
      <c r="E38" s="80"/>
      <c r="F38" s="80"/>
      <c r="G38" s="80"/>
      <c r="H38" s="80"/>
      <c r="I38" s="80"/>
      <c r="J38" s="80"/>
      <c r="K38" s="19"/>
    </row>
    <row r="39" ht="14.25" customHeight="1">
      <c r="A39" s="34"/>
      <c r="B39" s="80"/>
      <c r="C39" s="80"/>
      <c r="D39" s="80"/>
      <c r="E39" s="80"/>
      <c r="F39" s="80"/>
      <c r="G39" s="80"/>
      <c r="H39" s="80"/>
      <c r="I39" s="80"/>
      <c r="J39" s="80"/>
      <c r="K39" s="19"/>
    </row>
    <row r="40" ht="14.25" customHeight="1">
      <c r="A40" s="34"/>
      <c r="B40" s="80"/>
      <c r="C40" s="80"/>
      <c r="D40" s="80"/>
      <c r="E40" s="80"/>
      <c r="F40" s="80"/>
      <c r="G40" s="80"/>
      <c r="H40" s="80"/>
      <c r="I40" s="80"/>
      <c r="J40" s="80"/>
      <c r="K40" s="19"/>
    </row>
    <row r="41" ht="14.25" customHeight="1">
      <c r="A41" s="34"/>
      <c r="B41" s="80"/>
      <c r="C41" s="80"/>
      <c r="D41" s="80"/>
      <c r="E41" s="80"/>
      <c r="F41" s="80"/>
      <c r="G41" s="80"/>
      <c r="H41" s="80"/>
      <c r="I41" s="80"/>
      <c r="J41" s="80"/>
      <c r="K41" s="19"/>
    </row>
    <row r="42" ht="14.25" customHeight="1">
      <c r="A42" s="34"/>
      <c r="B42" s="80"/>
      <c r="C42" s="80"/>
      <c r="D42" s="80"/>
      <c r="E42" s="80"/>
      <c r="F42" s="80"/>
      <c r="G42" s="80"/>
      <c r="H42" s="80"/>
      <c r="I42" s="80"/>
      <c r="J42" s="80"/>
      <c r="K42" s="19"/>
    </row>
    <row r="43" ht="14.25" customHeight="1">
      <c r="A43" s="34"/>
      <c r="B43" s="80"/>
      <c r="C43" s="80"/>
      <c r="D43" s="80"/>
      <c r="E43" s="80"/>
      <c r="F43" s="80"/>
      <c r="G43" s="80"/>
      <c r="H43" s="80"/>
      <c r="I43" s="80"/>
      <c r="J43" s="80"/>
      <c r="K43" s="19"/>
    </row>
    <row r="44" ht="14.25" customHeight="1">
      <c r="A44" s="34"/>
      <c r="B44" s="80"/>
      <c r="C44" s="80"/>
      <c r="D44" s="80"/>
      <c r="E44" s="80"/>
      <c r="F44" s="80"/>
      <c r="G44" s="80"/>
      <c r="H44" s="80"/>
      <c r="I44" s="80"/>
      <c r="J44" s="80"/>
      <c r="K44" s="19"/>
    </row>
    <row r="45" ht="14.25" customHeight="1">
      <c r="A45" s="34"/>
      <c r="B45" s="80"/>
      <c r="C45" s="80"/>
      <c r="D45" s="80"/>
      <c r="E45" s="80"/>
      <c r="F45" s="80"/>
      <c r="G45" s="80"/>
      <c r="H45" s="80"/>
      <c r="I45" s="80"/>
      <c r="J45" s="80"/>
      <c r="K45" s="19"/>
    </row>
    <row r="46" ht="14.25" customHeight="1">
      <c r="A46" s="34"/>
      <c r="B46" s="80"/>
      <c r="C46" s="80"/>
      <c r="D46" s="80"/>
      <c r="E46" s="80"/>
      <c r="F46" s="80"/>
      <c r="G46" s="80"/>
      <c r="H46" s="80"/>
      <c r="I46" s="80"/>
      <c r="J46" s="80"/>
      <c r="K46" s="19"/>
    </row>
    <row r="47" ht="14.25" customHeight="1">
      <c r="A47" s="34"/>
      <c r="B47" s="80"/>
      <c r="C47" s="80"/>
      <c r="D47" s="80"/>
      <c r="E47" s="80"/>
      <c r="F47" s="80"/>
      <c r="G47" s="80"/>
      <c r="H47" s="80"/>
      <c r="I47" s="80"/>
      <c r="J47" s="80"/>
      <c r="K47" s="19"/>
    </row>
    <row r="48" ht="14.25" customHeight="1">
      <c r="A48" s="34"/>
      <c r="B48" s="80"/>
      <c r="C48" s="80"/>
      <c r="D48" s="80"/>
      <c r="E48" s="80"/>
      <c r="F48" s="80"/>
      <c r="G48" s="80"/>
      <c r="H48" s="80"/>
      <c r="I48" s="80"/>
      <c r="J48" s="80"/>
      <c r="K48" s="19"/>
    </row>
    <row r="49" ht="14.25" customHeight="1">
      <c r="A49" s="34"/>
      <c r="B49" s="80"/>
      <c r="C49" s="80"/>
      <c r="D49" s="80"/>
      <c r="E49" s="80"/>
      <c r="F49" s="80"/>
      <c r="G49" s="80"/>
      <c r="H49" s="80"/>
      <c r="I49" s="80"/>
      <c r="J49" s="80"/>
      <c r="K49" s="19"/>
    </row>
    <row r="50" ht="14.25" customHeight="1">
      <c r="A50" s="34"/>
      <c r="B50" s="80"/>
      <c r="C50" s="80"/>
      <c r="D50" s="80"/>
      <c r="E50" s="80"/>
      <c r="F50" s="80"/>
      <c r="G50" s="80"/>
      <c r="H50" s="80"/>
      <c r="I50" s="80"/>
      <c r="J50" s="80"/>
      <c r="K50" s="19"/>
    </row>
    <row r="51" ht="14.25" customHeight="1">
      <c r="A51" s="34"/>
      <c r="B51" s="80"/>
      <c r="C51" s="80"/>
      <c r="D51" s="80"/>
      <c r="E51" s="80"/>
      <c r="F51" s="80"/>
      <c r="G51" s="80"/>
      <c r="H51" s="80"/>
      <c r="I51" s="80"/>
      <c r="J51" s="80"/>
      <c r="K51" s="19"/>
    </row>
    <row r="52" ht="14.25" customHeight="1">
      <c r="A52" s="34"/>
      <c r="B52" s="80"/>
      <c r="C52" s="80"/>
      <c r="D52" s="80"/>
      <c r="E52" s="80"/>
      <c r="F52" s="80"/>
      <c r="G52" s="80"/>
      <c r="H52" s="80"/>
      <c r="I52" s="80"/>
      <c r="J52" s="80"/>
      <c r="K52" s="19"/>
    </row>
    <row r="53" ht="14.25" customHeight="1">
      <c r="A53" s="34"/>
      <c r="B53" s="80"/>
      <c r="C53" s="80"/>
      <c r="D53" s="80"/>
      <c r="E53" s="80"/>
      <c r="F53" s="80"/>
      <c r="G53" s="80"/>
      <c r="H53" s="80"/>
      <c r="I53" s="80"/>
      <c r="J53" s="80"/>
      <c r="K53" s="19"/>
    </row>
    <row r="54" ht="14.25" customHeight="1">
      <c r="A54" s="34"/>
      <c r="B54" s="80"/>
      <c r="C54" s="80"/>
      <c r="D54" s="80"/>
      <c r="E54" s="80"/>
      <c r="F54" s="80"/>
      <c r="G54" s="80"/>
      <c r="H54" s="80"/>
      <c r="I54" s="80"/>
      <c r="J54" s="80"/>
      <c r="K54" s="19"/>
    </row>
    <row r="55" ht="14.25" customHeight="1">
      <c r="A55" s="34"/>
      <c r="B55" s="80"/>
      <c r="C55" s="80"/>
      <c r="D55" s="80"/>
      <c r="E55" s="80"/>
      <c r="F55" s="80"/>
      <c r="G55" s="80"/>
      <c r="H55" s="80"/>
      <c r="I55" s="80"/>
      <c r="J55" s="80"/>
      <c r="K55" s="19"/>
    </row>
    <row r="56" ht="14.25" customHeight="1">
      <c r="A56" s="34"/>
      <c r="B56" s="80"/>
      <c r="C56" s="80"/>
      <c r="D56" s="80"/>
      <c r="E56" s="80"/>
      <c r="F56" s="80"/>
      <c r="G56" s="80"/>
      <c r="H56" s="80"/>
      <c r="I56" s="80"/>
      <c r="J56" s="80"/>
      <c r="K56" s="19"/>
    </row>
    <row r="57" ht="14.25" customHeight="1">
      <c r="A57" s="34"/>
      <c r="B57" s="80"/>
      <c r="C57" s="80"/>
      <c r="D57" s="80"/>
      <c r="E57" s="80"/>
      <c r="F57" s="80"/>
      <c r="G57" s="80"/>
      <c r="H57" s="80"/>
      <c r="I57" s="80"/>
      <c r="J57" s="80"/>
      <c r="K57" s="19"/>
    </row>
    <row r="58" ht="14.25" customHeight="1">
      <c r="A58" s="34"/>
      <c r="B58" s="80"/>
      <c r="C58" s="80"/>
      <c r="D58" s="80"/>
      <c r="E58" s="80"/>
      <c r="F58" s="80"/>
      <c r="G58" s="80"/>
      <c r="H58" s="80"/>
      <c r="I58" s="80"/>
      <c r="J58" s="80"/>
      <c r="K58" s="19"/>
    </row>
    <row r="59" ht="14.25" customHeight="1">
      <c r="A59" s="34"/>
      <c r="B59" s="80"/>
      <c r="C59" s="80"/>
      <c r="D59" s="80"/>
      <c r="E59" s="80"/>
      <c r="F59" s="80"/>
      <c r="G59" s="80"/>
      <c r="H59" s="80"/>
      <c r="I59" s="80"/>
      <c r="J59" s="80"/>
      <c r="K59" s="19"/>
    </row>
    <row r="60" ht="14.25" customHeight="1">
      <c r="A60" s="34"/>
      <c r="B60" s="80"/>
      <c r="C60" s="80"/>
      <c r="D60" s="80"/>
      <c r="E60" s="80"/>
      <c r="F60" s="80"/>
      <c r="G60" s="80"/>
      <c r="H60" s="80"/>
      <c r="I60" s="80"/>
      <c r="J60" s="80"/>
      <c r="K60" s="19"/>
    </row>
    <row r="61" ht="14.25" customHeight="1">
      <c r="A61" s="34"/>
      <c r="B61" s="80"/>
      <c r="C61" s="80"/>
      <c r="D61" s="80"/>
      <c r="E61" s="80"/>
      <c r="F61" s="80"/>
      <c r="G61" s="80"/>
      <c r="H61" s="80"/>
      <c r="I61" s="80"/>
      <c r="J61" s="80"/>
      <c r="K61" s="19"/>
    </row>
    <row r="62" ht="14.25" customHeight="1">
      <c r="A62" s="34"/>
      <c r="B62" s="80"/>
      <c r="C62" s="80"/>
      <c r="D62" s="80"/>
      <c r="E62" s="80"/>
      <c r="F62" s="80"/>
      <c r="G62" s="80"/>
      <c r="H62" s="80"/>
      <c r="I62" s="80"/>
      <c r="J62" s="80"/>
      <c r="K62" s="19"/>
    </row>
    <row r="63" ht="14.25" customHeight="1">
      <c r="A63" s="34"/>
      <c r="B63" s="80"/>
      <c r="C63" s="80"/>
      <c r="D63" s="80"/>
      <c r="E63" s="80"/>
      <c r="F63" s="80"/>
      <c r="G63" s="80"/>
      <c r="H63" s="80"/>
      <c r="I63" s="80"/>
      <c r="J63" s="80"/>
      <c r="K63" s="19"/>
    </row>
    <row r="64" ht="14.25" customHeight="1">
      <c r="A64" s="34"/>
      <c r="B64" s="80"/>
      <c r="C64" s="80"/>
      <c r="D64" s="80"/>
      <c r="E64" s="80"/>
      <c r="F64" s="80"/>
      <c r="G64" s="80"/>
      <c r="H64" s="80"/>
      <c r="I64" s="80"/>
      <c r="J64" s="80"/>
      <c r="K64" s="19"/>
    </row>
    <row r="65" ht="14.25" customHeight="1">
      <c r="A65" s="34"/>
      <c r="B65" s="80"/>
      <c r="C65" s="80"/>
      <c r="D65" s="80"/>
      <c r="E65" s="80"/>
      <c r="F65" s="80"/>
      <c r="G65" s="80"/>
      <c r="H65" s="80"/>
      <c r="I65" s="80"/>
      <c r="J65" s="80"/>
      <c r="K65" s="19"/>
    </row>
    <row r="66" ht="14.25" customHeight="1">
      <c r="A66" s="34"/>
      <c r="B66" s="80"/>
      <c r="C66" s="80"/>
      <c r="D66" s="80"/>
      <c r="E66" s="80"/>
      <c r="F66" s="80"/>
      <c r="G66" s="80"/>
      <c r="H66" s="80"/>
      <c r="I66" s="80"/>
      <c r="J66" s="80"/>
      <c r="K66" s="19"/>
    </row>
    <row r="67" ht="14.25" customHeight="1">
      <c r="A67" s="34"/>
      <c r="B67" s="80"/>
      <c r="C67" s="80"/>
      <c r="D67" s="80"/>
      <c r="E67" s="80"/>
      <c r="F67" s="80"/>
      <c r="G67" s="80"/>
      <c r="H67" s="80"/>
      <c r="I67" s="80"/>
      <c r="J67" s="80"/>
      <c r="K67" s="19"/>
    </row>
    <row r="68" ht="14.25" customHeight="1">
      <c r="A68" s="34"/>
      <c r="B68" s="80"/>
      <c r="C68" s="80"/>
      <c r="D68" s="80"/>
      <c r="E68" s="80"/>
      <c r="F68" s="80"/>
      <c r="G68" s="80"/>
      <c r="H68" s="80"/>
      <c r="I68" s="80"/>
      <c r="J68" s="80"/>
      <c r="K68" s="19"/>
    </row>
    <row r="69" ht="14.25" customHeight="1">
      <c r="A69" s="34"/>
      <c r="B69" s="80"/>
      <c r="C69" s="80"/>
      <c r="D69" s="80"/>
      <c r="E69" s="80"/>
      <c r="F69" s="80"/>
      <c r="G69" s="80"/>
      <c r="H69" s="80"/>
      <c r="I69" s="80"/>
      <c r="J69" s="80"/>
      <c r="K69" s="19"/>
    </row>
    <row r="70" ht="14.25" customHeight="1">
      <c r="A70" s="34"/>
      <c r="B70" s="80"/>
      <c r="C70" s="80"/>
      <c r="D70" s="80"/>
      <c r="E70" s="80"/>
      <c r="F70" s="80"/>
      <c r="G70" s="80"/>
      <c r="H70" s="80"/>
      <c r="I70" s="80"/>
      <c r="J70" s="80"/>
      <c r="K70" s="19"/>
    </row>
    <row r="71" ht="14.25" customHeight="1">
      <c r="A71" s="34"/>
      <c r="B71" s="80"/>
      <c r="C71" s="80"/>
      <c r="D71" s="80"/>
      <c r="E71" s="80"/>
      <c r="F71" s="80"/>
      <c r="G71" s="80"/>
      <c r="H71" s="80"/>
      <c r="I71" s="80"/>
      <c r="J71" s="80"/>
      <c r="K71" s="19"/>
    </row>
    <row r="72" ht="14.25" customHeight="1">
      <c r="A72" s="34"/>
      <c r="B72" s="80"/>
      <c r="C72" s="80"/>
      <c r="D72" s="80"/>
      <c r="E72" s="80"/>
      <c r="F72" s="80"/>
      <c r="G72" s="80"/>
      <c r="H72" s="80"/>
      <c r="I72" s="80"/>
      <c r="J72" s="80"/>
      <c r="K72" s="19"/>
    </row>
    <row r="73" ht="14.25" customHeight="1">
      <c r="A73" s="34"/>
      <c r="B73" s="80"/>
      <c r="C73" s="80"/>
      <c r="D73" s="80"/>
      <c r="E73" s="80"/>
      <c r="F73" s="80"/>
      <c r="G73" s="80"/>
      <c r="H73" s="80"/>
      <c r="I73" s="80"/>
      <c r="J73" s="80"/>
      <c r="K73" s="19"/>
    </row>
    <row r="74" ht="14.25" customHeight="1">
      <c r="A74" s="34"/>
      <c r="B74" s="80"/>
      <c r="C74" s="80"/>
      <c r="D74" s="80"/>
      <c r="E74" s="80"/>
      <c r="F74" s="80"/>
      <c r="G74" s="80"/>
      <c r="H74" s="80"/>
      <c r="I74" s="80"/>
      <c r="J74" s="80"/>
      <c r="K74" s="19"/>
    </row>
    <row r="75" ht="14.25" customHeight="1">
      <c r="A75" s="34"/>
      <c r="B75" s="80"/>
      <c r="C75" s="80"/>
      <c r="D75" s="80"/>
      <c r="E75" s="80"/>
      <c r="F75" s="80"/>
      <c r="G75" s="80"/>
      <c r="H75" s="80"/>
      <c r="I75" s="80"/>
      <c r="J75" s="80"/>
      <c r="K75" s="19"/>
    </row>
    <row r="76" ht="14.25" customHeight="1">
      <c r="A76" s="34"/>
      <c r="B76" s="80"/>
      <c r="C76" s="80"/>
      <c r="D76" s="80"/>
      <c r="E76" s="80"/>
      <c r="F76" s="80"/>
      <c r="G76" s="80"/>
      <c r="H76" s="80"/>
      <c r="I76" s="80"/>
      <c r="J76" s="80"/>
      <c r="K76" s="19"/>
    </row>
    <row r="77" ht="14.25" customHeight="1">
      <c r="A77" s="34"/>
      <c r="B77" s="80"/>
      <c r="C77" s="80"/>
      <c r="D77" s="80"/>
      <c r="E77" s="80"/>
      <c r="F77" s="80"/>
      <c r="G77" s="80"/>
      <c r="H77" s="80"/>
      <c r="I77" s="80"/>
      <c r="J77" s="80"/>
      <c r="K77" s="19"/>
    </row>
    <row r="78" ht="14.25" customHeight="1">
      <c r="A78" s="34"/>
      <c r="B78" s="80"/>
      <c r="C78" s="80"/>
      <c r="D78" s="80"/>
      <c r="E78" s="80"/>
      <c r="F78" s="80"/>
      <c r="G78" s="80"/>
      <c r="H78" s="80"/>
      <c r="I78" s="80"/>
      <c r="J78" s="80"/>
      <c r="K78" s="19"/>
    </row>
    <row r="79" ht="14.25" customHeight="1">
      <c r="A79" s="34"/>
      <c r="B79" s="80"/>
      <c r="C79" s="80"/>
      <c r="D79" s="80"/>
      <c r="E79" s="80"/>
      <c r="F79" s="80"/>
      <c r="G79" s="80"/>
      <c r="H79" s="80"/>
      <c r="I79" s="80"/>
      <c r="J79" s="80"/>
      <c r="K79" s="19"/>
    </row>
    <row r="80" ht="14.25" customHeight="1">
      <c r="A80" s="34"/>
      <c r="B80" s="80"/>
      <c r="C80" s="80"/>
      <c r="D80" s="80"/>
      <c r="E80" s="80"/>
      <c r="F80" s="80"/>
      <c r="G80" s="80"/>
      <c r="H80" s="80"/>
      <c r="I80" s="80"/>
      <c r="J80" s="80"/>
      <c r="K80" s="19"/>
    </row>
    <row r="81" ht="14.25" customHeight="1">
      <c r="A81" s="34"/>
      <c r="B81" s="80"/>
      <c r="C81" s="80"/>
      <c r="D81" s="80"/>
      <c r="E81" s="80"/>
      <c r="F81" s="80"/>
      <c r="G81" s="80"/>
      <c r="H81" s="80"/>
      <c r="I81" s="80"/>
      <c r="J81" s="80"/>
      <c r="K81" s="19"/>
    </row>
    <row r="82" ht="14.25" customHeight="1">
      <c r="A82" s="34"/>
      <c r="B82" s="80"/>
      <c r="C82" s="80"/>
      <c r="D82" s="80"/>
      <c r="E82" s="80"/>
      <c r="F82" s="80"/>
      <c r="G82" s="80"/>
      <c r="H82" s="80"/>
      <c r="I82" s="80"/>
      <c r="J82" s="80"/>
      <c r="K82" s="19"/>
    </row>
    <row r="83" ht="14.25" customHeight="1">
      <c r="A83" s="34"/>
      <c r="B83" s="80"/>
      <c r="C83" s="80"/>
      <c r="D83" s="80"/>
      <c r="E83" s="80"/>
      <c r="F83" s="80"/>
      <c r="G83" s="80"/>
      <c r="H83" s="80"/>
      <c r="I83" s="80"/>
      <c r="J83" s="80"/>
      <c r="K83" s="19"/>
    </row>
    <row r="84" ht="14.25" customHeight="1">
      <c r="A84" s="34"/>
      <c r="B84" s="80"/>
      <c r="C84" s="80"/>
      <c r="D84" s="80"/>
      <c r="E84" s="80"/>
      <c r="F84" s="80"/>
      <c r="G84" s="80"/>
      <c r="H84" s="80"/>
      <c r="I84" s="80"/>
      <c r="J84" s="80"/>
      <c r="K84" s="19"/>
    </row>
    <row r="85" ht="14.25" customHeight="1">
      <c r="A85" s="34"/>
      <c r="B85" s="80"/>
      <c r="C85" s="80"/>
      <c r="D85" s="80"/>
      <c r="E85" s="80"/>
      <c r="F85" s="80"/>
      <c r="G85" s="80"/>
      <c r="H85" s="80"/>
      <c r="I85" s="80"/>
      <c r="J85" s="80"/>
      <c r="K85" s="19"/>
    </row>
    <row r="86" ht="14.25" customHeight="1">
      <c r="A86" s="34"/>
      <c r="B86" s="80"/>
      <c r="C86" s="80"/>
      <c r="D86" s="80"/>
      <c r="E86" s="80"/>
      <c r="F86" s="80"/>
      <c r="G86" s="80"/>
      <c r="H86" s="80"/>
      <c r="I86" s="80"/>
      <c r="J86" s="80"/>
      <c r="K86" s="19"/>
    </row>
    <row r="87" ht="14.25" customHeight="1">
      <c r="A87" s="34"/>
      <c r="B87" s="80"/>
      <c r="C87" s="80"/>
      <c r="D87" s="80"/>
      <c r="E87" s="80"/>
      <c r="F87" s="80"/>
      <c r="G87" s="80"/>
      <c r="H87" s="80"/>
      <c r="I87" s="80"/>
      <c r="J87" s="80"/>
      <c r="K87" s="19"/>
    </row>
    <row r="88" ht="14.25" customHeight="1">
      <c r="A88" s="34"/>
      <c r="B88" s="80"/>
      <c r="C88" s="80"/>
      <c r="D88" s="80"/>
      <c r="E88" s="80"/>
      <c r="F88" s="80"/>
      <c r="G88" s="80"/>
      <c r="H88" s="80"/>
      <c r="I88" s="80"/>
      <c r="J88" s="80"/>
      <c r="K88" s="19"/>
    </row>
    <row r="89" ht="14.25" customHeight="1">
      <c r="A89" s="34"/>
      <c r="B89" s="80"/>
      <c r="C89" s="80"/>
      <c r="D89" s="80"/>
      <c r="E89" s="80"/>
      <c r="F89" s="80"/>
      <c r="G89" s="80"/>
      <c r="H89" s="80"/>
      <c r="I89" s="80"/>
      <c r="J89" s="80"/>
      <c r="K89" s="19"/>
    </row>
    <row r="90" ht="14.25" customHeight="1">
      <c r="A90" s="34"/>
      <c r="B90" s="80"/>
      <c r="C90" s="80"/>
      <c r="D90" s="80"/>
      <c r="E90" s="80"/>
      <c r="F90" s="80"/>
      <c r="G90" s="80"/>
      <c r="H90" s="80"/>
      <c r="I90" s="80"/>
      <c r="J90" s="80"/>
      <c r="K90" s="19"/>
    </row>
    <row r="91" ht="14.25" customHeight="1">
      <c r="A91" s="34"/>
      <c r="B91" s="80"/>
      <c r="C91" s="80"/>
      <c r="D91" s="80"/>
      <c r="E91" s="80"/>
      <c r="F91" s="80"/>
      <c r="G91" s="80"/>
      <c r="H91" s="80"/>
      <c r="I91" s="80"/>
      <c r="J91" s="80"/>
      <c r="K91" s="19"/>
    </row>
    <row r="92" ht="14.25" customHeight="1">
      <c r="A92" s="34"/>
      <c r="B92" s="80"/>
      <c r="C92" s="80"/>
      <c r="D92" s="80"/>
      <c r="E92" s="80"/>
      <c r="F92" s="80"/>
      <c r="G92" s="80"/>
      <c r="H92" s="80"/>
      <c r="I92" s="80"/>
      <c r="J92" s="80"/>
      <c r="K92" s="19"/>
    </row>
    <row r="93" ht="14.25" customHeight="1">
      <c r="A93" s="34"/>
      <c r="B93" s="80"/>
      <c r="C93" s="80"/>
      <c r="D93" s="80"/>
      <c r="E93" s="80"/>
      <c r="F93" s="80"/>
      <c r="G93" s="80"/>
      <c r="H93" s="80"/>
      <c r="I93" s="80"/>
      <c r="J93" s="80"/>
      <c r="K93" s="19"/>
    </row>
    <row r="94" ht="14.25" customHeight="1">
      <c r="A94" s="34"/>
      <c r="B94" s="80"/>
      <c r="C94" s="80"/>
      <c r="D94" s="80"/>
      <c r="E94" s="80"/>
      <c r="F94" s="80"/>
      <c r="G94" s="80"/>
      <c r="H94" s="80"/>
      <c r="I94" s="80"/>
      <c r="J94" s="80"/>
      <c r="K94" s="19"/>
    </row>
    <row r="95" ht="14.25" customHeight="1">
      <c r="A95" s="34"/>
      <c r="B95" s="80"/>
      <c r="C95" s="80"/>
      <c r="D95" s="80"/>
      <c r="E95" s="80"/>
      <c r="F95" s="80"/>
      <c r="G95" s="80"/>
      <c r="H95" s="80"/>
      <c r="I95" s="80"/>
      <c r="J95" s="80"/>
      <c r="K95" s="19"/>
    </row>
    <row r="96" ht="14.25" customHeight="1">
      <c r="A96" s="34"/>
      <c r="B96" s="80"/>
      <c r="C96" s="80"/>
      <c r="D96" s="80"/>
      <c r="E96" s="80"/>
      <c r="F96" s="80"/>
      <c r="G96" s="80"/>
      <c r="H96" s="80"/>
      <c r="I96" s="80"/>
      <c r="J96" s="80"/>
      <c r="K96" s="19"/>
    </row>
    <row r="97" ht="14.25" customHeight="1">
      <c r="A97" s="34"/>
      <c r="B97" s="80"/>
      <c r="C97" s="80"/>
      <c r="D97" s="80"/>
      <c r="E97" s="80"/>
      <c r="F97" s="80"/>
      <c r="G97" s="80"/>
      <c r="H97" s="80"/>
      <c r="I97" s="80"/>
      <c r="J97" s="80"/>
      <c r="K97" s="19"/>
    </row>
    <row r="98" ht="14.25" customHeight="1">
      <c r="A98" s="34"/>
      <c r="B98" s="80"/>
      <c r="C98" s="80"/>
      <c r="D98" s="80"/>
      <c r="E98" s="80"/>
      <c r="F98" s="80"/>
      <c r="G98" s="80"/>
      <c r="H98" s="80"/>
      <c r="I98" s="80"/>
      <c r="J98" s="80"/>
      <c r="K98" s="19"/>
    </row>
    <row r="99" ht="14.25" customHeight="1">
      <c r="A99" s="34"/>
      <c r="B99" s="80"/>
      <c r="C99" s="80"/>
      <c r="D99" s="80"/>
      <c r="E99" s="80"/>
      <c r="F99" s="80"/>
      <c r="G99" s="80"/>
      <c r="H99" s="80"/>
      <c r="I99" s="80"/>
      <c r="J99" s="80"/>
      <c r="K99" s="19"/>
    </row>
    <row r="100" ht="14.25" customHeight="1">
      <c r="A100" s="34"/>
      <c r="B100" s="80"/>
      <c r="C100" s="80"/>
      <c r="D100" s="80"/>
      <c r="E100" s="80"/>
      <c r="F100" s="80"/>
      <c r="G100" s="80"/>
      <c r="H100" s="80"/>
      <c r="I100" s="80"/>
      <c r="J100" s="80"/>
      <c r="K100" s="19"/>
    </row>
  </sheetData>
  <printOptions/>
  <pageMargins bottom="0.75" footer="0.0" header="0.0" left="0.7" right="0.7" top="0.75"/>
  <pageSetup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71"/>
    <col customWidth="1" min="2" max="3" width="8.29"/>
    <col customWidth="1" min="4" max="4" width="12.14"/>
    <col customWidth="1" min="5" max="6" width="7.57"/>
    <col customWidth="1" min="7" max="7" width="6.71"/>
    <col customWidth="1" hidden="1" min="8" max="9" width="6.29"/>
    <col customWidth="1" hidden="1" min="10" max="10" width="9.71"/>
    <col customWidth="1" hidden="1" min="11" max="12" width="7.86"/>
    <col customWidth="1" min="13" max="18" width="7.86"/>
    <col customWidth="1" min="19" max="19" width="5.43"/>
    <col customWidth="1" min="20" max="20" width="5.86"/>
    <col customWidth="1" min="21" max="21" width="2.29"/>
  </cols>
  <sheetData>
    <row r="1" ht="9.75" customHeight="1">
      <c r="A1" s="90" t="s">
        <v>0</v>
      </c>
      <c r="B1" s="91" t="s">
        <v>81</v>
      </c>
      <c r="C1" s="91" t="s">
        <v>4</v>
      </c>
      <c r="D1" s="91" t="s">
        <v>5</v>
      </c>
      <c r="E1" s="91" t="s">
        <v>6</v>
      </c>
      <c r="F1" s="91" t="s">
        <v>7</v>
      </c>
      <c r="G1" s="91" t="s">
        <v>8</v>
      </c>
      <c r="H1" s="91" t="s">
        <v>9</v>
      </c>
      <c r="I1" s="91" t="s">
        <v>10</v>
      </c>
      <c r="J1" s="91" t="s">
        <v>11</v>
      </c>
      <c r="K1" s="91" t="s">
        <v>12</v>
      </c>
      <c r="L1" s="91" t="s">
        <v>13</v>
      </c>
      <c r="M1" s="92" t="s">
        <v>82</v>
      </c>
      <c r="N1" s="92" t="s">
        <v>83</v>
      </c>
      <c r="O1" s="92" t="s">
        <v>84</v>
      </c>
      <c r="P1" s="93" t="s">
        <v>85</v>
      </c>
      <c r="Q1" s="93" t="s">
        <v>86</v>
      </c>
      <c r="R1" s="93" t="s">
        <v>87</v>
      </c>
      <c r="S1" s="91" t="s">
        <v>14</v>
      </c>
      <c r="T1" s="91" t="s">
        <v>15</v>
      </c>
      <c r="U1" s="94"/>
    </row>
    <row r="2" ht="9.75" customHeight="1">
      <c r="A2" s="95" t="s">
        <v>16</v>
      </c>
      <c r="B2" s="96">
        <v>1.32</v>
      </c>
      <c r="C2" s="97">
        <v>8404.3</v>
      </c>
      <c r="D2" s="98" t="str">
        <f t="shared" ref="D2:D16" si="1">B2*C2</f>
        <v>  11,094   </v>
      </c>
      <c r="E2" s="99">
        <v>6.0</v>
      </c>
      <c r="F2" s="99">
        <v>556.0</v>
      </c>
      <c r="G2" s="100">
        <v>478.0</v>
      </c>
      <c r="H2" s="100">
        <v>597.0</v>
      </c>
      <c r="I2" s="100">
        <v>720.0</v>
      </c>
      <c r="J2" s="101">
        <v>375.0</v>
      </c>
      <c r="K2" s="101">
        <v>470.0</v>
      </c>
      <c r="L2" s="101">
        <v>557.0</v>
      </c>
      <c r="M2" s="102" t="str">
        <f t="shared" ref="M2:M16" si="2">J2/C2</f>
        <v>  0.04   </v>
      </c>
      <c r="N2" s="102" t="str">
        <f t="shared" ref="N2:N16" si="3">K2/C2</f>
        <v>  0.06   </v>
      </c>
      <c r="O2" s="102" t="str">
        <f t="shared" ref="O2:O16" si="4">L2/C2</f>
        <v>  0.07   </v>
      </c>
      <c r="P2" s="103" t="str">
        <f t="shared" ref="P2:P16" si="5">B2/M2</f>
        <v>  29.58   </v>
      </c>
      <c r="Q2" s="103" t="str">
        <f t="shared" ref="Q2:Q16" si="6">B2/N2</f>
        <v>  23.60   </v>
      </c>
      <c r="R2" s="103" t="str">
        <f t="shared" ref="R2:R16" si="7">B2/O2</f>
        <v>  19.92   </v>
      </c>
      <c r="S2" s="104">
        <v>1.11</v>
      </c>
      <c r="T2" s="105">
        <v>0.18</v>
      </c>
      <c r="U2" s="106"/>
    </row>
    <row r="3" ht="9.75" customHeight="1">
      <c r="A3" s="95" t="s">
        <v>19</v>
      </c>
      <c r="B3" s="96">
        <v>7.6</v>
      </c>
      <c r="C3" s="97">
        <v>302.0</v>
      </c>
      <c r="D3" s="98" t="str">
        <f t="shared" si="1"/>
        <v>  2,295   </v>
      </c>
      <c r="E3" s="99">
        <v>494.0</v>
      </c>
      <c r="F3" s="99">
        <v>283.0</v>
      </c>
      <c r="G3" s="100">
        <v>160.0</v>
      </c>
      <c r="H3" s="100">
        <v>193.0</v>
      </c>
      <c r="I3" s="100">
        <v>229.0</v>
      </c>
      <c r="J3" s="101">
        <v>51.0</v>
      </c>
      <c r="K3" s="101">
        <v>95.0</v>
      </c>
      <c r="L3" s="101">
        <v>123.0</v>
      </c>
      <c r="M3" s="102" t="str">
        <f t="shared" si="2"/>
        <v>  0.17   </v>
      </c>
      <c r="N3" s="102" t="str">
        <f t="shared" si="3"/>
        <v>  0.31   </v>
      </c>
      <c r="O3" s="102" t="str">
        <f t="shared" si="4"/>
        <v>  0.41   </v>
      </c>
      <c r="P3" s="103" t="str">
        <f t="shared" si="5"/>
        <v>  45.00   </v>
      </c>
      <c r="Q3" s="103" t="str">
        <f t="shared" si="6"/>
        <v>  24.16   </v>
      </c>
      <c r="R3" s="103" t="str">
        <f t="shared" si="7"/>
        <v>  18.66   </v>
      </c>
      <c r="S3" s="104">
        <v>0.68</v>
      </c>
      <c r="T3" s="105">
        <v>0.16</v>
      </c>
      <c r="U3" s="106"/>
    </row>
    <row r="4" ht="9.75" customHeight="1">
      <c r="A4" s="95" t="s">
        <v>22</v>
      </c>
      <c r="B4" s="96">
        <v>13.85</v>
      </c>
      <c r="C4" s="97">
        <v>431.3</v>
      </c>
      <c r="D4" s="98" t="str">
        <f t="shared" si="1"/>
        <v>  5,974   </v>
      </c>
      <c r="E4" s="99">
        <v>287.0</v>
      </c>
      <c r="F4" s="99">
        <v>398.0</v>
      </c>
      <c r="G4" s="100">
        <v>378.0</v>
      </c>
      <c r="H4" s="100">
        <v>468.0</v>
      </c>
      <c r="I4" s="100">
        <v>546.0</v>
      </c>
      <c r="J4" s="101">
        <v>217.0</v>
      </c>
      <c r="K4" s="101">
        <v>278.0</v>
      </c>
      <c r="L4" s="101">
        <v>332.0</v>
      </c>
      <c r="M4" s="102" t="str">
        <f t="shared" si="2"/>
        <v>  0.50   </v>
      </c>
      <c r="N4" s="102" t="str">
        <f t="shared" si="3"/>
        <v>  0.64   </v>
      </c>
      <c r="O4" s="102" t="str">
        <f t="shared" si="4"/>
        <v>  0.77   </v>
      </c>
      <c r="P4" s="103" t="str">
        <f t="shared" si="5"/>
        <v>  27.53   </v>
      </c>
      <c r="Q4" s="103" t="str">
        <f t="shared" si="6"/>
        <v>  21.49   </v>
      </c>
      <c r="R4" s="103" t="str">
        <f t="shared" si="7"/>
        <v>  17.99   </v>
      </c>
      <c r="S4" s="104">
        <v>1.24</v>
      </c>
      <c r="T4" s="105">
        <v>0.3</v>
      </c>
      <c r="U4" s="106"/>
    </row>
    <row r="5" ht="9.75" customHeight="1">
      <c r="A5" s="95" t="s">
        <v>25</v>
      </c>
      <c r="B5" s="96">
        <v>154.94</v>
      </c>
      <c r="C5" s="97">
        <v>105.2</v>
      </c>
      <c r="D5" s="98" t="str">
        <f t="shared" si="1"/>
        <v>  16,300   </v>
      </c>
      <c r="E5" s="99">
        <v>64.0</v>
      </c>
      <c r="F5" s="99">
        <v>989.0</v>
      </c>
      <c r="G5" s="100">
        <v>733.0</v>
      </c>
      <c r="H5" s="100">
        <v>828.0</v>
      </c>
      <c r="I5" s="100">
        <v>936.0</v>
      </c>
      <c r="J5" s="101">
        <v>426.0</v>
      </c>
      <c r="K5" s="101">
        <v>495.0</v>
      </c>
      <c r="L5" s="101">
        <v>554.0</v>
      </c>
      <c r="M5" s="102" t="str">
        <f t="shared" si="2"/>
        <v>  4.05   </v>
      </c>
      <c r="N5" s="102" t="str">
        <f t="shared" si="3"/>
        <v>  4.71   </v>
      </c>
      <c r="O5" s="102" t="str">
        <f t="shared" si="4"/>
        <v>  5.27   </v>
      </c>
      <c r="P5" s="103" t="str">
        <f t="shared" si="5"/>
        <v>  38.26   </v>
      </c>
      <c r="Q5" s="103" t="str">
        <f t="shared" si="6"/>
        <v>  32.93   </v>
      </c>
      <c r="R5" s="103" t="str">
        <f t="shared" si="7"/>
        <v>  29.42   </v>
      </c>
      <c r="S5" s="104">
        <v>0.25</v>
      </c>
      <c r="T5" s="105">
        <v>0.33</v>
      </c>
      <c r="U5" s="106"/>
    </row>
    <row r="6" ht="9.75" customHeight="1">
      <c r="A6" s="95" t="s">
        <v>27</v>
      </c>
      <c r="B6" s="96">
        <v>1.83</v>
      </c>
      <c r="C6" s="97">
        <v>1453.6</v>
      </c>
      <c r="D6" s="98" t="str">
        <f t="shared" si="1"/>
        <v>  2,660   </v>
      </c>
      <c r="E6" s="99">
        <v>85.0</v>
      </c>
      <c r="F6" s="99">
        <v>280.0</v>
      </c>
      <c r="G6" s="100">
        <v>164.0</v>
      </c>
      <c r="H6" s="100">
        <v>197.0</v>
      </c>
      <c r="I6" s="100">
        <v>238.0</v>
      </c>
      <c r="J6" s="101">
        <v>97.0</v>
      </c>
      <c r="K6" s="101">
        <v>120.0</v>
      </c>
      <c r="L6" s="101">
        <v>145.0</v>
      </c>
      <c r="M6" s="102" t="str">
        <f t="shared" si="2"/>
        <v>  0.07   </v>
      </c>
      <c r="N6" s="102" t="str">
        <f t="shared" si="3"/>
        <v>  0.08   </v>
      </c>
      <c r="O6" s="102" t="str">
        <f t="shared" si="4"/>
        <v>  0.10   </v>
      </c>
      <c r="P6" s="103" t="str">
        <f t="shared" si="5"/>
        <v>  27.42   </v>
      </c>
      <c r="Q6" s="103" t="str">
        <f t="shared" si="6"/>
        <v>  22.17   </v>
      </c>
      <c r="R6" s="103" t="str">
        <f t="shared" si="7"/>
        <v>  18.35   </v>
      </c>
      <c r="S6" s="104">
        <v>0.98</v>
      </c>
      <c r="T6" s="105">
        <v>0.25</v>
      </c>
      <c r="U6" s="106"/>
    </row>
    <row r="7" ht="9.75" customHeight="1">
      <c r="A7" s="95" t="s">
        <v>28</v>
      </c>
      <c r="B7" s="96">
        <v>113.11</v>
      </c>
      <c r="C7" s="97">
        <v>490.6</v>
      </c>
      <c r="D7" s="98" t="str">
        <f t="shared" si="1"/>
        <v>  55,492   </v>
      </c>
      <c r="E7" s="99">
        <v>5266.0</v>
      </c>
      <c r="F7" s="99">
        <v>2802.0</v>
      </c>
      <c r="G7" s="100">
        <v>5295.0</v>
      </c>
      <c r="H7" s="100">
        <v>5965.0</v>
      </c>
      <c r="I7" s="100">
        <v>6635.0</v>
      </c>
      <c r="J7" s="101">
        <v>2286.0</v>
      </c>
      <c r="K7" s="101">
        <v>2936.0</v>
      </c>
      <c r="L7" s="101">
        <v>3363.0</v>
      </c>
      <c r="M7" s="102" t="str">
        <f t="shared" si="2"/>
        <v>  4.66   </v>
      </c>
      <c r="N7" s="102" t="str">
        <f t="shared" si="3"/>
        <v>  5.98   </v>
      </c>
      <c r="O7" s="102" t="str">
        <f t="shared" si="4"/>
        <v>  6.85   </v>
      </c>
      <c r="P7" s="103" t="str">
        <f t="shared" si="5"/>
        <v>  24.27   </v>
      </c>
      <c r="Q7" s="103" t="str">
        <f t="shared" si="6"/>
        <v>  18.90   </v>
      </c>
      <c r="R7" s="103" t="str">
        <f t="shared" si="7"/>
        <v>  16.50   </v>
      </c>
      <c r="S7" s="104">
        <v>0.97</v>
      </c>
      <c r="T7" s="105">
        <v>0.33</v>
      </c>
      <c r="U7" s="106"/>
    </row>
    <row r="8" ht="9.75" customHeight="1">
      <c r="A8" s="95" t="s">
        <v>29</v>
      </c>
      <c r="B8" s="96">
        <v>41.35</v>
      </c>
      <c r="C8" s="97">
        <v>575.8</v>
      </c>
      <c r="D8" s="98" t="str">
        <f t="shared" si="1"/>
        <v>  23,809   </v>
      </c>
      <c r="E8" s="99">
        <v>701.0</v>
      </c>
      <c r="F8" s="99">
        <v>1213.0</v>
      </c>
      <c r="G8" s="100">
        <v>1572.0</v>
      </c>
      <c r="H8" s="100">
        <v>1947.0</v>
      </c>
      <c r="I8" s="100">
        <v>2150.0</v>
      </c>
      <c r="J8" s="101">
        <v>1019.0</v>
      </c>
      <c r="K8" s="101">
        <v>1330.0</v>
      </c>
      <c r="L8" s="101">
        <v>1517.0</v>
      </c>
      <c r="M8" s="102" t="str">
        <f t="shared" si="2"/>
        <v>  1.77   </v>
      </c>
      <c r="N8" s="102" t="str">
        <f t="shared" si="3"/>
        <v>  2.31   </v>
      </c>
      <c r="O8" s="102" t="str">
        <f t="shared" si="4"/>
        <v>  2.63   </v>
      </c>
      <c r="P8" s="103" t="str">
        <f t="shared" si="5"/>
        <v>  23.37   </v>
      </c>
      <c r="Q8" s="103" t="str">
        <f t="shared" si="6"/>
        <v>  17.90   </v>
      </c>
      <c r="R8" s="103" t="str">
        <f t="shared" si="7"/>
        <v>  15.70   </v>
      </c>
      <c r="S8" s="104">
        <v>1.12</v>
      </c>
      <c r="T8" s="105">
        <v>0.15</v>
      </c>
      <c r="U8" s="106"/>
    </row>
    <row r="9" ht="9.75" customHeight="1">
      <c r="A9" s="95" t="s">
        <v>32</v>
      </c>
      <c r="B9" s="96">
        <v>44.56</v>
      </c>
      <c r="C9" s="97">
        <v>126.3</v>
      </c>
      <c r="D9" s="98" t="str">
        <f t="shared" si="1"/>
        <v>  5,628   </v>
      </c>
      <c r="E9" s="99">
        <v>372.0</v>
      </c>
      <c r="F9" s="99">
        <v>487.0</v>
      </c>
      <c r="G9" s="100">
        <v>512.0</v>
      </c>
      <c r="H9" s="100">
        <v>572.0</v>
      </c>
      <c r="I9" s="100">
        <v>636.0</v>
      </c>
      <c r="J9" s="101">
        <v>255.0</v>
      </c>
      <c r="K9" s="101">
        <v>296.0</v>
      </c>
      <c r="L9" s="101">
        <v>339.0</v>
      </c>
      <c r="M9" s="102" t="str">
        <f t="shared" si="2"/>
        <v>  2.02   </v>
      </c>
      <c r="N9" s="102" t="str">
        <f t="shared" si="3"/>
        <v>  2.34   </v>
      </c>
      <c r="O9" s="102" t="str">
        <f t="shared" si="4"/>
        <v>  2.68   </v>
      </c>
      <c r="P9" s="103" t="str">
        <f t="shared" si="5"/>
        <v>  22.07   </v>
      </c>
      <c r="Q9" s="103" t="str">
        <f t="shared" si="6"/>
        <v>  19.01   </v>
      </c>
      <c r="R9" s="103" t="str">
        <f t="shared" si="7"/>
        <v>  16.60   </v>
      </c>
      <c r="S9" s="104">
        <v>1.91</v>
      </c>
      <c r="T9" s="105">
        <v>0.34</v>
      </c>
      <c r="U9" s="106"/>
    </row>
    <row r="10" ht="9.75" customHeight="1">
      <c r="A10" s="95" t="s">
        <v>35</v>
      </c>
      <c r="B10" s="96">
        <v>78.07</v>
      </c>
      <c r="C10" s="97">
        <v>30.6</v>
      </c>
      <c r="D10" s="98" t="str">
        <f t="shared" si="1"/>
        <v>  2,389   </v>
      </c>
      <c r="E10" s="99">
        <v>75.0</v>
      </c>
      <c r="F10" s="99">
        <v>196.0</v>
      </c>
      <c r="G10" s="100">
        <v>194.0</v>
      </c>
      <c r="H10" s="100">
        <v>220.0</v>
      </c>
      <c r="I10" s="100">
        <v>246.0</v>
      </c>
      <c r="J10" s="101">
        <v>108.0</v>
      </c>
      <c r="K10" s="101">
        <v>123.0</v>
      </c>
      <c r="L10" s="101">
        <v>139.0</v>
      </c>
      <c r="M10" s="102" t="str">
        <f t="shared" si="2"/>
        <v>  3.53   </v>
      </c>
      <c r="N10" s="102" t="str">
        <f t="shared" si="3"/>
        <v>  4.02   </v>
      </c>
      <c r="O10" s="102" t="str">
        <f t="shared" si="4"/>
        <v>  4.54   </v>
      </c>
      <c r="P10" s="103" t="str">
        <f t="shared" si="5"/>
        <v>  22.12   </v>
      </c>
      <c r="Q10" s="103" t="str">
        <f t="shared" si="6"/>
        <v>  19.42   </v>
      </c>
      <c r="R10" s="103" t="str">
        <f t="shared" si="7"/>
        <v>  17.19   </v>
      </c>
      <c r="S10" s="104">
        <v>0.47</v>
      </c>
      <c r="T10" s="105">
        <v>0.32</v>
      </c>
      <c r="U10" s="106"/>
    </row>
    <row r="11" ht="9.75" customHeight="1">
      <c r="A11" s="95" t="s">
        <v>36</v>
      </c>
      <c r="B11" s="96">
        <v>0.7</v>
      </c>
      <c r="C11" s="97">
        <v>1713.7</v>
      </c>
      <c r="D11" s="98" t="str">
        <f t="shared" si="1"/>
        <v>  1,200   </v>
      </c>
      <c r="E11" s="99">
        <v>65.0</v>
      </c>
      <c r="F11" s="99">
        <v>47.0</v>
      </c>
      <c r="G11" s="100">
        <v>44.0</v>
      </c>
      <c r="H11" s="100">
        <v>62.0</v>
      </c>
      <c r="I11" s="100">
        <v>79.0</v>
      </c>
      <c r="J11" s="101">
        <v>30.0</v>
      </c>
      <c r="K11" s="101">
        <v>43.0</v>
      </c>
      <c r="L11" s="101">
        <v>58.0</v>
      </c>
      <c r="M11" s="102" t="str">
        <f t="shared" si="2"/>
        <v>  0.02   </v>
      </c>
      <c r="N11" s="102" t="str">
        <f t="shared" si="3"/>
        <v>  0.03   </v>
      </c>
      <c r="O11" s="102" t="str">
        <f t="shared" si="4"/>
        <v>  0.03   </v>
      </c>
      <c r="P11" s="103" t="str">
        <f t="shared" si="5"/>
        <v>  39.99   </v>
      </c>
      <c r="Q11" s="103" t="str">
        <f t="shared" si="6"/>
        <v>  27.90   </v>
      </c>
      <c r="R11" s="103" t="str">
        <f t="shared" si="7"/>
        <v>  20.68   </v>
      </c>
      <c r="S11" s="104">
        <v>0.76</v>
      </c>
      <c r="T11" s="105">
        <v>0.34</v>
      </c>
      <c r="U11" s="106"/>
    </row>
    <row r="12" ht="9.75" customHeight="1">
      <c r="A12" s="95" t="s">
        <v>0</v>
      </c>
      <c r="B12" s="96">
        <v>40.39</v>
      </c>
      <c r="C12" s="97">
        <v>301.6</v>
      </c>
      <c r="D12" s="98" t="str">
        <f t="shared" si="1"/>
        <v>  12,182   </v>
      </c>
      <c r="E12" s="99">
        <v>18.0</v>
      </c>
      <c r="F12" s="99">
        <v>684.0</v>
      </c>
      <c r="G12" s="100">
        <v>935.0</v>
      </c>
      <c r="H12" s="100">
        <v>1064.0</v>
      </c>
      <c r="I12" s="100">
        <v>1176.0</v>
      </c>
      <c r="J12" s="101">
        <v>538.0</v>
      </c>
      <c r="K12" s="101">
        <v>646.0</v>
      </c>
      <c r="L12" s="101">
        <v>719.0</v>
      </c>
      <c r="M12" s="102" t="str">
        <f t="shared" si="2"/>
        <v>  1.78   </v>
      </c>
      <c r="N12" s="102" t="str">
        <f t="shared" si="3"/>
        <v>  2.14   </v>
      </c>
      <c r="O12" s="102" t="str">
        <f t="shared" si="4"/>
        <v>  2.38   </v>
      </c>
      <c r="P12" s="103" t="str">
        <f t="shared" si="5"/>
        <v>  22.64   </v>
      </c>
      <c r="Q12" s="103" t="str">
        <f t="shared" si="6"/>
        <v>  18.86   </v>
      </c>
      <c r="R12" s="103" t="str">
        <f t="shared" si="7"/>
        <v>  16.94   </v>
      </c>
      <c r="S12" s="104">
        <v>1.34</v>
      </c>
      <c r="T12" s="105">
        <v>0.33</v>
      </c>
      <c r="U12" s="106"/>
    </row>
    <row r="13" ht="9.75" customHeight="1">
      <c r="A13" s="95" t="s">
        <v>37</v>
      </c>
      <c r="B13" s="96">
        <v>84.41</v>
      </c>
      <c r="C13" s="97">
        <v>148.7</v>
      </c>
      <c r="D13" s="98" t="str">
        <f t="shared" si="1"/>
        <v>  12,552   </v>
      </c>
      <c r="E13" s="99">
        <v>83.0</v>
      </c>
      <c r="F13" s="99">
        <v>2517.0</v>
      </c>
      <c r="G13" s="100">
        <v>1214.0</v>
      </c>
      <c r="H13" s="100">
        <v>1341.0</v>
      </c>
      <c r="I13" s="100">
        <v>1499.0</v>
      </c>
      <c r="J13" s="101">
        <v>786.0</v>
      </c>
      <c r="K13" s="101">
        <v>942.0</v>
      </c>
      <c r="L13" s="101">
        <v>1060.0</v>
      </c>
      <c r="M13" s="102" t="str">
        <f t="shared" si="2"/>
        <v>  5.29   </v>
      </c>
      <c r="N13" s="102" t="str">
        <f t="shared" si="3"/>
        <v>  6.33   </v>
      </c>
      <c r="O13" s="102" t="str">
        <f t="shared" si="4"/>
        <v>  7.13   </v>
      </c>
      <c r="P13" s="103" t="str">
        <f t="shared" si="5"/>
        <v>  15.97   </v>
      </c>
      <c r="Q13" s="103" t="str">
        <f t="shared" si="6"/>
        <v>  13.32   </v>
      </c>
      <c r="R13" s="103" t="str">
        <f t="shared" si="7"/>
        <v>  11.84   </v>
      </c>
      <c r="S13" s="104">
        <v>1.12</v>
      </c>
      <c r="T13" s="105">
        <v>0.25</v>
      </c>
      <c r="U13" s="106"/>
    </row>
    <row r="14" ht="9.75" customHeight="1">
      <c r="A14" s="95" t="s">
        <v>38</v>
      </c>
      <c r="B14" s="96">
        <v>108.92</v>
      </c>
      <c r="C14" s="97">
        <v>126.3</v>
      </c>
      <c r="D14" s="98" t="str">
        <f t="shared" si="1"/>
        <v>  13,757   </v>
      </c>
      <c r="E14" s="99">
        <v>4464.0</v>
      </c>
      <c r="F14" s="99">
        <v>3125.0</v>
      </c>
      <c r="G14" s="100">
        <v>1957.0</v>
      </c>
      <c r="H14" s="100">
        <v>2188.0</v>
      </c>
      <c r="I14" s="100">
        <v>2390.0</v>
      </c>
      <c r="J14" s="101">
        <v>897.0</v>
      </c>
      <c r="K14" s="101">
        <v>1078.0</v>
      </c>
      <c r="L14" s="101">
        <v>1275.0</v>
      </c>
      <c r="M14" s="102" t="str">
        <f t="shared" si="2"/>
        <v>  7.10   </v>
      </c>
      <c r="N14" s="102" t="str">
        <f t="shared" si="3"/>
        <v>  8.54   </v>
      </c>
      <c r="O14" s="102" t="str">
        <f t="shared" si="4"/>
        <v>  10.10   </v>
      </c>
      <c r="P14" s="103" t="str">
        <f t="shared" si="5"/>
        <v>  15.34   </v>
      </c>
      <c r="Q14" s="103" t="str">
        <f t="shared" si="6"/>
        <v>  12.76   </v>
      </c>
      <c r="R14" s="103" t="str">
        <f t="shared" si="7"/>
        <v>  10.79   </v>
      </c>
      <c r="S14" s="104">
        <v>0.82</v>
      </c>
      <c r="T14" s="105">
        <v>0.28</v>
      </c>
      <c r="U14" s="106"/>
    </row>
    <row r="15" ht="9.75" customHeight="1">
      <c r="A15" s="95" t="s">
        <v>39</v>
      </c>
      <c r="B15" s="96">
        <v>90.4</v>
      </c>
      <c r="C15" s="97">
        <v>97.8</v>
      </c>
      <c r="D15" s="98" t="str">
        <f t="shared" si="1"/>
        <v>  8,841   </v>
      </c>
      <c r="E15" s="99">
        <v>201.0</v>
      </c>
      <c r="F15" s="99">
        <v>461.0</v>
      </c>
      <c r="G15" s="100">
        <v>661.0</v>
      </c>
      <c r="H15" s="100">
        <v>774.0</v>
      </c>
      <c r="I15" s="100">
        <v>862.0</v>
      </c>
      <c r="J15" s="101">
        <v>359.0</v>
      </c>
      <c r="K15" s="101">
        <v>420.0</v>
      </c>
      <c r="L15" s="101">
        <v>461.0</v>
      </c>
      <c r="M15" s="102" t="str">
        <f t="shared" si="2"/>
        <v>  3.67   </v>
      </c>
      <c r="N15" s="102" t="str">
        <f t="shared" si="3"/>
        <v>  4.29   </v>
      </c>
      <c r="O15" s="102" t="str">
        <f t="shared" si="4"/>
        <v>  4.71   </v>
      </c>
      <c r="P15" s="103" t="str">
        <f t="shared" si="5"/>
        <v>  24.63   </v>
      </c>
      <c r="Q15" s="103" t="str">
        <f t="shared" si="6"/>
        <v>  21.05   </v>
      </c>
      <c r="R15" s="103" t="str">
        <f t="shared" si="7"/>
        <v>  19.18   </v>
      </c>
      <c r="S15" s="104">
        <v>1.29</v>
      </c>
      <c r="T15" s="105">
        <v>0.4</v>
      </c>
      <c r="U15" s="106"/>
    </row>
    <row r="16" ht="9.75" customHeight="1">
      <c r="A16" s="95" t="s">
        <v>40</v>
      </c>
      <c r="B16" s="96">
        <v>41.65</v>
      </c>
      <c r="C16" s="97">
        <v>129.6</v>
      </c>
      <c r="D16" s="98" t="str">
        <f t="shared" si="1"/>
        <v>  5,398   </v>
      </c>
      <c r="E16" s="99">
        <v>66.0</v>
      </c>
      <c r="F16" s="99">
        <v>208.0</v>
      </c>
      <c r="G16" s="100">
        <v>361.0</v>
      </c>
      <c r="H16" s="100">
        <v>470.0</v>
      </c>
      <c r="I16" s="100">
        <v>568.0</v>
      </c>
      <c r="J16" s="101">
        <v>231.0</v>
      </c>
      <c r="K16" s="101">
        <v>344.0</v>
      </c>
      <c r="L16" s="101">
        <v>435.0</v>
      </c>
      <c r="M16" s="102" t="str">
        <f t="shared" si="2"/>
        <v>  1.78   </v>
      </c>
      <c r="N16" s="102" t="str">
        <f t="shared" si="3"/>
        <v>  2.65   </v>
      </c>
      <c r="O16" s="102" t="str">
        <f t="shared" si="4"/>
        <v>  3.36   </v>
      </c>
      <c r="P16" s="103" t="str">
        <f t="shared" si="5"/>
        <v>  23.37   </v>
      </c>
      <c r="Q16" s="103" t="str">
        <f t="shared" si="6"/>
        <v>  15.69   </v>
      </c>
      <c r="R16" s="103" t="str">
        <f t="shared" si="7"/>
        <v>  12.41   </v>
      </c>
      <c r="S16" s="104">
        <v>0.4</v>
      </c>
      <c r="T16" s="105">
        <v>0.18</v>
      </c>
      <c r="U16" s="106"/>
    </row>
    <row r="17" ht="6.0" customHeight="1">
      <c r="A17" s="95"/>
      <c r="B17" s="107"/>
      <c r="C17" s="107"/>
      <c r="D17" s="107"/>
      <c r="E17" s="108"/>
      <c r="F17" s="108"/>
      <c r="G17" s="109"/>
      <c r="H17" s="109"/>
      <c r="I17" s="109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108"/>
      <c r="U17" s="106"/>
    </row>
    <row r="18" ht="9.75" customHeight="1">
      <c r="A18" s="95" t="s">
        <v>43</v>
      </c>
      <c r="B18" s="107"/>
      <c r="C18" s="107"/>
      <c r="D18" s="107"/>
      <c r="E18" s="108"/>
      <c r="F18" s="108"/>
      <c r="G18" s="109"/>
      <c r="H18" s="109"/>
      <c r="I18" s="109"/>
      <c r="J18" s="108"/>
      <c r="K18" s="108"/>
      <c r="L18" s="108"/>
      <c r="M18" s="108"/>
      <c r="N18" s="108"/>
      <c r="O18" s="108"/>
      <c r="P18" s="108"/>
      <c r="Q18" s="108"/>
      <c r="R18" s="108"/>
      <c r="S18" s="108"/>
      <c r="T18" s="108"/>
      <c r="U18" s="106"/>
    </row>
    <row r="19" ht="9.75" customHeight="1">
      <c r="A19" s="95"/>
      <c r="B19" s="107"/>
      <c r="C19" s="107"/>
      <c r="D19" s="107"/>
      <c r="E19" s="108"/>
      <c r="F19" s="108"/>
      <c r="G19" s="109"/>
      <c r="H19" s="109"/>
      <c r="I19" s="109"/>
      <c r="J19" s="108"/>
      <c r="K19" s="108"/>
      <c r="L19" s="108" t="s">
        <v>88</v>
      </c>
      <c r="M19" s="104" t="str">
        <f t="shared" ref="M19:R19" si="8">AVERAGE(M2:M18)</f>
        <v>  2.43   </v>
      </c>
      <c r="N19" s="104" t="str">
        <f t="shared" si="8"/>
        <v>  2.96   </v>
      </c>
      <c r="O19" s="104" t="str">
        <f t="shared" si="8"/>
        <v>  3.40   </v>
      </c>
      <c r="P19" s="104" t="str">
        <f t="shared" si="8"/>
        <v>  26.77   </v>
      </c>
      <c r="Q19" s="104" t="str">
        <f t="shared" si="8"/>
        <v>  20.61   </v>
      </c>
      <c r="R19" s="104" t="str">
        <f t="shared" si="8"/>
        <v>  17.48   </v>
      </c>
      <c r="S19" s="108"/>
      <c r="T19" s="108"/>
      <c r="U19" s="106"/>
    </row>
    <row r="20" ht="9.75" customHeight="1">
      <c r="A20" s="95"/>
      <c r="B20" s="107"/>
      <c r="C20" s="97"/>
      <c r="D20" s="96"/>
      <c r="E20" s="108"/>
      <c r="F20" s="108"/>
      <c r="G20" s="99"/>
      <c r="H20" s="99"/>
      <c r="I20" s="99"/>
      <c r="J20" s="108"/>
      <c r="K20" s="108"/>
      <c r="L20" s="108"/>
      <c r="M20" s="108"/>
      <c r="N20" s="108"/>
      <c r="O20" s="108"/>
      <c r="P20" s="108"/>
      <c r="Q20" s="108"/>
      <c r="R20" s="108"/>
      <c r="S20" s="108"/>
      <c r="T20" s="108"/>
      <c r="U20" s="106"/>
    </row>
    <row r="21" ht="9.75" customHeight="1">
      <c r="A21" s="110"/>
      <c r="B21" s="111"/>
      <c r="C21" s="112"/>
      <c r="D21" s="112"/>
      <c r="E21" s="113"/>
      <c r="F21" s="113"/>
      <c r="G21" s="114"/>
      <c r="H21" s="114"/>
      <c r="I21" s="114"/>
      <c r="J21" s="113"/>
      <c r="K21" s="113"/>
      <c r="L21" s="113"/>
      <c r="M21" s="113"/>
      <c r="N21" s="113"/>
      <c r="O21" s="113"/>
      <c r="P21" s="115" t="s">
        <v>89</v>
      </c>
      <c r="Q21" s="116" t="str">
        <f>AVERAGE(Q19:R19)</f>
        <v>  19.04   </v>
      </c>
      <c r="R21" s="113"/>
      <c r="S21" s="113"/>
      <c r="T21" s="113"/>
      <c r="U21" s="117"/>
    </row>
    <row r="22" ht="9.75" customHeight="1">
      <c r="A22" s="118" t="s">
        <v>90</v>
      </c>
      <c r="B22" s="119" t="s">
        <v>91</v>
      </c>
      <c r="C22" s="120"/>
      <c r="D22" s="107"/>
      <c r="E22" s="108"/>
      <c r="F22" s="108"/>
      <c r="G22" s="109"/>
      <c r="H22" s="109"/>
      <c r="I22" s="109"/>
      <c r="J22" s="108"/>
      <c r="K22" s="108"/>
      <c r="L22" s="108"/>
      <c r="M22" s="108"/>
      <c r="N22" s="108"/>
      <c r="O22" s="108"/>
      <c r="P22" s="108"/>
      <c r="Q22" s="108"/>
      <c r="R22" s="108"/>
      <c r="S22" s="108"/>
      <c r="T22" s="108"/>
      <c r="U22" s="108"/>
    </row>
    <row r="23" ht="9.75" customHeight="1">
      <c r="A23" s="95"/>
      <c r="B23" s="121">
        <v>2011.0</v>
      </c>
      <c r="C23" s="122">
        <v>2012.0</v>
      </c>
      <c r="D23" s="107"/>
      <c r="E23" s="108"/>
      <c r="F23" s="108"/>
      <c r="G23" s="109"/>
      <c r="H23" s="109"/>
      <c r="I23" s="109"/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108"/>
      <c r="U23" s="108"/>
    </row>
    <row r="24" ht="9.75" customHeight="1">
      <c r="A24" s="95"/>
      <c r="B24" s="123">
        <v>432.0</v>
      </c>
      <c r="C24" s="124">
        <v>527.0</v>
      </c>
      <c r="D24" s="107"/>
      <c r="E24" s="125"/>
      <c r="F24" s="108"/>
      <c r="G24" s="109"/>
      <c r="H24" s="109"/>
      <c r="I24" s="109"/>
      <c r="J24" s="108"/>
      <c r="K24" s="108"/>
      <c r="L24" s="108"/>
      <c r="M24" s="108"/>
      <c r="N24" s="108"/>
      <c r="O24" s="108"/>
      <c r="P24" s="108" t="s">
        <v>92</v>
      </c>
      <c r="Q24" s="108"/>
      <c r="R24" s="108"/>
      <c r="S24" s="108"/>
      <c r="T24" s="108"/>
      <c r="U24" s="108"/>
    </row>
    <row r="25" ht="9.75" customHeight="1">
      <c r="A25" s="95" t="s">
        <v>93</v>
      </c>
      <c r="B25" s="123" t="str">
        <f>AVERAGE(B24:C24)</f>
        <v>479.50</v>
      </c>
      <c r="C25" s="124"/>
      <c r="D25" s="107"/>
      <c r="E25" s="108"/>
      <c r="F25" s="108"/>
      <c r="G25" s="109"/>
      <c r="H25" s="109"/>
      <c r="I25" s="109"/>
      <c r="J25" s="108"/>
      <c r="K25" s="108"/>
      <c r="L25" s="108"/>
      <c r="M25" s="108"/>
      <c r="N25" s="108"/>
      <c r="O25" s="108"/>
      <c r="P25" s="108"/>
      <c r="Q25" s="108"/>
      <c r="R25" s="108"/>
      <c r="S25" s="108"/>
      <c r="T25" s="108"/>
      <c r="U25" s="108"/>
    </row>
    <row r="26" ht="9.75" customHeight="1">
      <c r="A26" s="95" t="s">
        <v>94</v>
      </c>
      <c r="B26" s="123" t="str">
        <f>Q21</f>
        <v>19.04</v>
      </c>
      <c r="C26" s="124"/>
      <c r="D26" s="107"/>
      <c r="E26" s="108"/>
      <c r="F26" s="108"/>
      <c r="G26" s="109"/>
      <c r="H26" s="109"/>
      <c r="I26" s="109"/>
      <c r="J26" s="108"/>
      <c r="K26" s="108"/>
      <c r="L26" s="108"/>
      <c r="M26" s="108"/>
      <c r="N26" s="108"/>
      <c r="O26" s="108"/>
      <c r="P26" s="108"/>
      <c r="Q26" s="108"/>
      <c r="R26" s="108"/>
      <c r="S26" s="108"/>
      <c r="T26" s="108"/>
      <c r="U26" s="108"/>
    </row>
    <row r="27" ht="9.75" customHeight="1">
      <c r="A27" s="95" t="s">
        <v>95</v>
      </c>
      <c r="B27" s="123" t="str">
        <f>B25*B26</f>
        <v>9131.76</v>
      </c>
      <c r="C27" s="124"/>
      <c r="D27" s="107"/>
      <c r="E27" s="108"/>
      <c r="F27" s="108"/>
      <c r="G27" s="109"/>
      <c r="H27" s="109"/>
      <c r="I27" s="109"/>
      <c r="J27" s="108"/>
      <c r="K27" s="108"/>
      <c r="L27" s="108"/>
      <c r="M27" s="108"/>
      <c r="N27" s="108"/>
      <c r="O27" s="108"/>
      <c r="P27" s="108"/>
      <c r="Q27" s="108"/>
      <c r="R27" s="108"/>
      <c r="S27" s="108"/>
      <c r="T27" s="108"/>
      <c r="U27" s="108"/>
    </row>
    <row r="28" ht="9.75" customHeight="1">
      <c r="A28" s="126" t="s">
        <v>96</v>
      </c>
      <c r="B28" s="127" t="str">
        <f>B27/2500</f>
        <v>3.65</v>
      </c>
      <c r="C28" s="124"/>
      <c r="D28" s="107"/>
      <c r="E28" s="108"/>
      <c r="F28" s="108"/>
      <c r="G28" s="109"/>
      <c r="H28" s="109"/>
      <c r="I28" s="109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</row>
    <row r="29" ht="9.75" customHeight="1">
      <c r="A29" s="95" t="s">
        <v>97</v>
      </c>
      <c r="B29" s="128" t="str">
        <f>ROUND(1.2*B28,2)</f>
        <v>4.38</v>
      </c>
      <c r="C29" s="122"/>
      <c r="D29" s="107"/>
      <c r="E29" s="108"/>
      <c r="F29" s="108"/>
      <c r="G29" s="109"/>
      <c r="H29" s="109"/>
      <c r="I29" s="109"/>
      <c r="J29" s="108"/>
      <c r="K29" s="108"/>
      <c r="L29" s="108"/>
      <c r="M29" s="108"/>
      <c r="N29" s="108"/>
      <c r="O29" s="108"/>
      <c r="P29" s="108"/>
      <c r="Q29" s="108"/>
      <c r="R29" s="108"/>
      <c r="S29" s="108"/>
      <c r="T29" s="108"/>
      <c r="U29" s="108"/>
    </row>
    <row r="30" ht="9.75" customHeight="1">
      <c r="A30" s="95"/>
      <c r="B30" s="107"/>
      <c r="C30" s="122"/>
      <c r="D30" s="107"/>
      <c r="E30" s="108"/>
      <c r="F30" s="108"/>
      <c r="G30" s="109"/>
      <c r="H30" s="109"/>
      <c r="I30" s="109"/>
      <c r="J30" s="108"/>
      <c r="K30" s="108"/>
      <c r="L30" s="108"/>
      <c r="M30" s="108"/>
      <c r="N30" s="108"/>
      <c r="O30" s="108"/>
      <c r="P30" s="108"/>
      <c r="Q30" s="108"/>
      <c r="R30" s="108"/>
      <c r="S30" s="108"/>
      <c r="T30" s="108"/>
      <c r="U30" s="108"/>
    </row>
    <row r="31" ht="9.75" customHeight="1">
      <c r="A31" s="129" t="s">
        <v>98</v>
      </c>
      <c r="B31" s="130" t="str">
        <f>B29</f>
        <v>4.38</v>
      </c>
      <c r="C31" s="122"/>
      <c r="D31" s="107"/>
      <c r="E31" s="108"/>
      <c r="F31" s="108"/>
      <c r="G31" s="109"/>
      <c r="H31" s="109"/>
      <c r="I31" s="109"/>
      <c r="J31" s="108"/>
      <c r="K31" s="108"/>
      <c r="L31" s="108"/>
      <c r="M31" s="108"/>
      <c r="N31" s="108"/>
      <c r="O31" s="108"/>
      <c r="P31" s="108"/>
      <c r="Q31" s="108"/>
      <c r="R31" s="108"/>
      <c r="S31" s="108"/>
      <c r="T31" s="108"/>
      <c r="U31" s="108"/>
    </row>
    <row r="32" ht="9.75" customHeight="1">
      <c r="A32" s="110"/>
      <c r="B32" s="112"/>
      <c r="C32" s="131"/>
      <c r="D32" s="107"/>
      <c r="E32" s="108"/>
      <c r="F32" s="108"/>
      <c r="G32" s="109"/>
      <c r="H32" s="109"/>
      <c r="I32" s="109"/>
      <c r="J32" s="108"/>
      <c r="K32" s="108"/>
      <c r="L32" s="108"/>
      <c r="M32" s="108"/>
      <c r="N32" s="108"/>
      <c r="O32" s="108"/>
      <c r="P32" s="108"/>
      <c r="Q32" s="108"/>
      <c r="R32" s="108"/>
      <c r="S32" s="108"/>
      <c r="T32" s="108"/>
      <c r="U32" s="108"/>
    </row>
    <row r="33" ht="9.75" customHeight="1">
      <c r="A33" s="108"/>
      <c r="B33" s="107"/>
      <c r="C33" s="107"/>
      <c r="D33" s="107"/>
      <c r="E33" s="108"/>
      <c r="F33" s="108"/>
      <c r="G33" s="109"/>
      <c r="H33" s="109"/>
      <c r="I33" s="109"/>
      <c r="J33" s="108"/>
      <c r="K33" s="108"/>
      <c r="L33" s="108"/>
      <c r="M33" s="108"/>
      <c r="N33" s="108"/>
      <c r="O33" s="108"/>
      <c r="P33" s="108"/>
      <c r="Q33" s="108"/>
      <c r="R33" s="108"/>
      <c r="S33" s="108"/>
      <c r="T33" s="108"/>
      <c r="U33" s="108"/>
    </row>
    <row r="34" ht="9.75" customHeight="1">
      <c r="A34" s="108"/>
      <c r="B34" s="107"/>
      <c r="C34" s="107"/>
      <c r="D34" s="107"/>
      <c r="E34" s="108"/>
      <c r="F34" s="108"/>
      <c r="G34" s="109"/>
      <c r="H34" s="109"/>
      <c r="I34" s="109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8"/>
      <c r="U34" s="108"/>
    </row>
    <row r="35" ht="9.75" customHeight="1">
      <c r="A35" s="108"/>
      <c r="B35" s="107"/>
      <c r="C35" s="107"/>
      <c r="D35" s="107"/>
      <c r="E35" s="108"/>
      <c r="F35" s="108"/>
      <c r="G35" s="109"/>
      <c r="H35" s="109"/>
      <c r="I35" s="109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8"/>
      <c r="U35" s="108"/>
    </row>
    <row r="36" ht="9.75" customHeight="1">
      <c r="A36" s="108"/>
      <c r="B36" s="107"/>
      <c r="C36" s="107"/>
      <c r="D36" s="107"/>
      <c r="E36" s="108"/>
      <c r="F36" s="108"/>
      <c r="G36" s="109"/>
      <c r="H36" s="109"/>
      <c r="I36" s="109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8"/>
      <c r="U36" s="108"/>
    </row>
    <row r="37" ht="9.75" customHeight="1">
      <c r="A37" s="108"/>
      <c r="B37" s="107"/>
      <c r="C37" s="107"/>
      <c r="D37" s="107"/>
      <c r="E37" s="108"/>
      <c r="F37" s="108"/>
      <c r="G37" s="109"/>
      <c r="H37" s="109"/>
      <c r="I37" s="109"/>
      <c r="J37" s="108"/>
      <c r="K37" s="108"/>
      <c r="L37" s="108"/>
      <c r="M37" s="108"/>
      <c r="N37" s="108"/>
      <c r="O37" s="108"/>
      <c r="P37" s="108"/>
      <c r="Q37" s="108"/>
      <c r="R37" s="108"/>
      <c r="S37" s="108"/>
      <c r="T37" s="108"/>
      <c r="U37" s="108"/>
    </row>
    <row r="38" ht="9.75" customHeight="1">
      <c r="A38" s="108"/>
      <c r="B38" s="107"/>
      <c r="C38" s="107"/>
      <c r="D38" s="107"/>
      <c r="E38" s="108"/>
      <c r="F38" s="108"/>
      <c r="G38" s="109"/>
      <c r="H38" s="109"/>
      <c r="I38" s="109"/>
      <c r="J38" s="108"/>
      <c r="K38" s="108"/>
      <c r="L38" s="108"/>
      <c r="M38" s="108"/>
      <c r="N38" s="108"/>
      <c r="O38" s="108"/>
      <c r="P38" s="108"/>
      <c r="Q38" s="108"/>
      <c r="R38" s="108"/>
      <c r="S38" s="108"/>
      <c r="T38" s="108"/>
      <c r="U38" s="108"/>
    </row>
    <row r="39" ht="9.75" customHeight="1">
      <c r="A39" s="108"/>
      <c r="B39" s="107"/>
      <c r="C39" s="107"/>
      <c r="D39" s="107"/>
      <c r="E39" s="108"/>
      <c r="F39" s="108"/>
      <c r="G39" s="109"/>
      <c r="H39" s="109"/>
      <c r="I39" s="109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</row>
    <row r="40" ht="9.75" customHeight="1">
      <c r="A40" s="108"/>
      <c r="B40" s="107"/>
      <c r="C40" s="107"/>
      <c r="D40" s="107"/>
      <c r="E40" s="108"/>
      <c r="F40" s="108"/>
      <c r="G40" s="109"/>
      <c r="H40" s="109"/>
      <c r="I40" s="109"/>
      <c r="J40" s="108"/>
      <c r="K40" s="108"/>
      <c r="L40" s="108"/>
      <c r="M40" s="108"/>
      <c r="N40" s="108"/>
      <c r="O40" s="108"/>
      <c r="P40" s="108"/>
      <c r="Q40" s="108"/>
      <c r="R40" s="108"/>
      <c r="S40" s="108"/>
      <c r="T40" s="108"/>
      <c r="U40" s="108"/>
    </row>
    <row r="41" ht="9.75" customHeight="1">
      <c r="A41" s="108"/>
      <c r="B41" s="107"/>
      <c r="C41" s="107"/>
      <c r="D41" s="107"/>
      <c r="E41" s="108"/>
      <c r="F41" s="108"/>
      <c r="G41" s="109"/>
      <c r="H41" s="109"/>
      <c r="I41" s="109"/>
      <c r="J41" s="108"/>
      <c r="K41" s="108"/>
      <c r="L41" s="108"/>
      <c r="M41" s="108"/>
      <c r="N41" s="108"/>
      <c r="O41" s="108"/>
      <c r="P41" s="108"/>
      <c r="Q41" s="108"/>
      <c r="R41" s="108"/>
      <c r="S41" s="108"/>
      <c r="T41" s="108"/>
      <c r="U41" s="108"/>
    </row>
    <row r="42" ht="9.75" customHeight="1">
      <c r="A42" s="108"/>
      <c r="B42" s="107"/>
      <c r="C42" s="107"/>
      <c r="D42" s="107"/>
      <c r="E42" s="108"/>
      <c r="F42" s="108"/>
      <c r="G42" s="109"/>
      <c r="H42" s="109"/>
      <c r="I42" s="109"/>
      <c r="J42" s="108"/>
      <c r="K42" s="108"/>
      <c r="L42" s="108"/>
      <c r="M42" s="108"/>
      <c r="N42" s="108"/>
      <c r="O42" s="108"/>
      <c r="P42" s="108"/>
      <c r="Q42" s="108"/>
      <c r="R42" s="108"/>
      <c r="S42" s="108"/>
      <c r="T42" s="108"/>
      <c r="U42" s="108"/>
    </row>
    <row r="43" ht="9.75" customHeight="1">
      <c r="A43" s="108"/>
      <c r="B43" s="107"/>
      <c r="C43" s="107"/>
      <c r="D43" s="107"/>
      <c r="E43" s="108"/>
      <c r="F43" s="108"/>
      <c r="G43" s="109"/>
      <c r="H43" s="109"/>
      <c r="I43" s="109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</row>
    <row r="44" ht="9.75" customHeight="1">
      <c r="A44" s="108"/>
      <c r="B44" s="107"/>
      <c r="C44" s="107"/>
      <c r="D44" s="107"/>
      <c r="E44" s="108"/>
      <c r="F44" s="108"/>
      <c r="G44" s="109"/>
      <c r="H44" s="109"/>
      <c r="I44" s="109"/>
      <c r="J44" s="108"/>
      <c r="K44" s="108"/>
      <c r="L44" s="108"/>
      <c r="M44" s="108"/>
      <c r="N44" s="108"/>
      <c r="O44" s="108"/>
      <c r="P44" s="108"/>
      <c r="Q44" s="108"/>
      <c r="R44" s="108"/>
      <c r="S44" s="108"/>
      <c r="T44" s="108"/>
      <c r="U44" s="108"/>
    </row>
    <row r="45" ht="9.75" customHeight="1">
      <c r="A45" s="108"/>
      <c r="B45" s="107"/>
      <c r="C45" s="107"/>
      <c r="D45" s="107"/>
      <c r="E45" s="108"/>
      <c r="F45" s="108"/>
      <c r="G45" s="109"/>
      <c r="H45" s="109"/>
      <c r="I45" s="109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</row>
    <row r="46" ht="9.75" customHeight="1">
      <c r="A46" s="108"/>
      <c r="B46" s="107"/>
      <c r="C46" s="107"/>
      <c r="D46" s="107"/>
      <c r="E46" s="108"/>
      <c r="F46" s="108"/>
      <c r="G46" s="109"/>
      <c r="H46" s="109"/>
      <c r="I46" s="109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</row>
    <row r="47" ht="9.75" customHeight="1">
      <c r="A47" s="108"/>
      <c r="B47" s="107"/>
      <c r="C47" s="107"/>
      <c r="D47" s="107"/>
      <c r="E47" s="108"/>
      <c r="F47" s="108"/>
      <c r="G47" s="109"/>
      <c r="H47" s="109"/>
      <c r="I47" s="109"/>
      <c r="J47" s="108"/>
      <c r="K47" s="108"/>
      <c r="L47" s="108"/>
      <c r="M47" s="108"/>
      <c r="N47" s="108"/>
      <c r="O47" s="108"/>
      <c r="P47" s="108"/>
      <c r="Q47" s="108"/>
      <c r="R47" s="108"/>
      <c r="S47" s="108"/>
      <c r="T47" s="108"/>
      <c r="U47" s="108"/>
    </row>
    <row r="48" ht="9.75" customHeight="1">
      <c r="A48" s="108"/>
      <c r="B48" s="107"/>
      <c r="C48" s="107"/>
      <c r="D48" s="107"/>
      <c r="E48" s="108"/>
      <c r="F48" s="108"/>
      <c r="G48" s="109"/>
      <c r="H48" s="109"/>
      <c r="I48" s="109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</row>
    <row r="49" ht="9.75" customHeight="1">
      <c r="A49" s="108"/>
      <c r="B49" s="107"/>
      <c r="C49" s="107"/>
      <c r="D49" s="107"/>
      <c r="E49" s="108"/>
      <c r="F49" s="108"/>
      <c r="G49" s="109"/>
      <c r="H49" s="109"/>
      <c r="I49" s="109"/>
      <c r="J49" s="108"/>
      <c r="K49" s="108"/>
      <c r="L49" s="108"/>
      <c r="M49" s="108"/>
      <c r="N49" s="108"/>
      <c r="O49" s="108"/>
      <c r="P49" s="108"/>
      <c r="Q49" s="108"/>
      <c r="R49" s="108"/>
      <c r="S49" s="108"/>
      <c r="T49" s="108"/>
      <c r="U49" s="108"/>
    </row>
    <row r="50" ht="9.75" customHeight="1">
      <c r="A50" s="108"/>
      <c r="B50" s="107"/>
      <c r="C50" s="107"/>
      <c r="D50" s="107"/>
      <c r="E50" s="108"/>
      <c r="F50" s="108"/>
      <c r="G50" s="109"/>
      <c r="H50" s="109"/>
      <c r="I50" s="109"/>
      <c r="J50" s="108"/>
      <c r="K50" s="108"/>
      <c r="L50" s="108"/>
      <c r="M50" s="108"/>
      <c r="N50" s="108"/>
      <c r="O50" s="108"/>
      <c r="P50" s="108"/>
      <c r="Q50" s="108"/>
      <c r="R50" s="108"/>
      <c r="S50" s="108"/>
      <c r="T50" s="108"/>
      <c r="U50" s="108"/>
    </row>
    <row r="51" ht="9.75" customHeight="1">
      <c r="A51" s="108"/>
      <c r="B51" s="107"/>
      <c r="C51" s="107"/>
      <c r="D51" s="107"/>
      <c r="E51" s="108"/>
      <c r="F51" s="108"/>
      <c r="G51" s="109"/>
      <c r="H51" s="109"/>
      <c r="I51" s="109"/>
      <c r="J51" s="108"/>
      <c r="K51" s="108"/>
      <c r="L51" s="108"/>
      <c r="M51" s="108"/>
      <c r="N51" s="108"/>
      <c r="O51" s="108"/>
      <c r="P51" s="108"/>
      <c r="Q51" s="108"/>
      <c r="R51" s="108"/>
      <c r="S51" s="108"/>
      <c r="T51" s="108"/>
      <c r="U51" s="108"/>
    </row>
    <row r="52" ht="9.75" customHeight="1">
      <c r="A52" s="108"/>
      <c r="B52" s="107"/>
      <c r="C52" s="107"/>
      <c r="D52" s="107"/>
      <c r="E52" s="108"/>
      <c r="F52" s="108"/>
      <c r="G52" s="109"/>
      <c r="H52" s="109"/>
      <c r="I52" s="109"/>
      <c r="J52" s="108"/>
      <c r="K52" s="108"/>
      <c r="L52" s="108"/>
      <c r="M52" s="108"/>
      <c r="N52" s="108"/>
      <c r="O52" s="108"/>
      <c r="P52" s="108"/>
      <c r="Q52" s="108"/>
      <c r="R52" s="108"/>
      <c r="S52" s="108"/>
      <c r="T52" s="108"/>
      <c r="U52" s="108"/>
    </row>
    <row r="53" ht="9.75" customHeight="1">
      <c r="A53" s="108"/>
      <c r="B53" s="107"/>
      <c r="C53" s="107"/>
      <c r="D53" s="107"/>
      <c r="E53" s="108"/>
      <c r="F53" s="108"/>
      <c r="G53" s="109"/>
      <c r="H53" s="109"/>
      <c r="I53" s="109"/>
      <c r="J53" s="108"/>
      <c r="K53" s="108"/>
      <c r="L53" s="108"/>
      <c r="M53" s="108"/>
      <c r="N53" s="108"/>
      <c r="O53" s="108"/>
      <c r="P53" s="108"/>
      <c r="Q53" s="108"/>
      <c r="R53" s="108"/>
      <c r="S53" s="108"/>
      <c r="T53" s="108"/>
      <c r="U53" s="108"/>
    </row>
    <row r="54" ht="9.75" customHeight="1">
      <c r="A54" s="108"/>
      <c r="B54" s="107"/>
      <c r="C54" s="107"/>
      <c r="D54" s="107"/>
      <c r="E54" s="108"/>
      <c r="F54" s="108"/>
      <c r="G54" s="109"/>
      <c r="H54" s="109"/>
      <c r="I54" s="109"/>
      <c r="J54" s="108"/>
      <c r="K54" s="108"/>
      <c r="L54" s="108"/>
      <c r="M54" s="108"/>
      <c r="N54" s="108"/>
      <c r="O54" s="108"/>
      <c r="P54" s="108"/>
      <c r="Q54" s="108"/>
      <c r="R54" s="108"/>
      <c r="S54" s="108"/>
      <c r="T54" s="108"/>
      <c r="U54" s="108"/>
    </row>
    <row r="55" ht="9.75" customHeight="1">
      <c r="A55" s="108"/>
      <c r="B55" s="107"/>
      <c r="C55" s="107"/>
      <c r="D55" s="107"/>
      <c r="E55" s="108"/>
      <c r="F55" s="108"/>
      <c r="G55" s="109"/>
      <c r="H55" s="109"/>
      <c r="I55" s="109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</row>
    <row r="56" ht="9.75" customHeight="1">
      <c r="A56" s="108"/>
      <c r="B56" s="107"/>
      <c r="C56" s="107"/>
      <c r="D56" s="107"/>
      <c r="E56" s="108"/>
      <c r="F56" s="108"/>
      <c r="G56" s="109"/>
      <c r="H56" s="109"/>
      <c r="I56" s="109"/>
      <c r="J56" s="108"/>
      <c r="K56" s="108"/>
      <c r="L56" s="108"/>
      <c r="M56" s="108"/>
      <c r="N56" s="108"/>
      <c r="O56" s="108"/>
      <c r="P56" s="108"/>
      <c r="Q56" s="108"/>
      <c r="R56" s="108"/>
      <c r="S56" s="108"/>
      <c r="T56" s="108"/>
      <c r="U56" s="108"/>
    </row>
    <row r="57" ht="9.75" customHeight="1">
      <c r="A57" s="108"/>
      <c r="B57" s="107"/>
      <c r="C57" s="107"/>
      <c r="D57" s="107"/>
      <c r="E57" s="108"/>
      <c r="F57" s="108"/>
      <c r="G57" s="109"/>
      <c r="H57" s="109"/>
      <c r="I57" s="109"/>
      <c r="J57" s="108"/>
      <c r="K57" s="108"/>
      <c r="L57" s="108"/>
      <c r="M57" s="108"/>
      <c r="N57" s="108"/>
      <c r="O57" s="108"/>
      <c r="P57" s="108"/>
      <c r="Q57" s="108"/>
      <c r="R57" s="108"/>
      <c r="S57" s="108"/>
      <c r="T57" s="108"/>
      <c r="U57" s="108"/>
    </row>
    <row r="58" ht="9.75" customHeight="1">
      <c r="A58" s="108"/>
      <c r="B58" s="107"/>
      <c r="C58" s="107"/>
      <c r="D58" s="107"/>
      <c r="E58" s="108"/>
      <c r="F58" s="108"/>
      <c r="G58" s="109"/>
      <c r="H58" s="109"/>
      <c r="I58" s="109"/>
      <c r="J58" s="108"/>
      <c r="K58" s="108"/>
      <c r="L58" s="108"/>
      <c r="M58" s="108"/>
      <c r="N58" s="108"/>
      <c r="O58" s="108"/>
      <c r="P58" s="108"/>
      <c r="Q58" s="108"/>
      <c r="R58" s="108"/>
      <c r="S58" s="108"/>
      <c r="T58" s="108"/>
      <c r="U58" s="108"/>
    </row>
    <row r="59" ht="9.75" customHeight="1">
      <c r="A59" s="108"/>
      <c r="B59" s="107"/>
      <c r="C59" s="107"/>
      <c r="D59" s="107"/>
      <c r="E59" s="108"/>
      <c r="F59" s="108"/>
      <c r="G59" s="109"/>
      <c r="H59" s="109"/>
      <c r="I59" s="109"/>
      <c r="J59" s="108"/>
      <c r="K59" s="108"/>
      <c r="L59" s="108"/>
      <c r="M59" s="108"/>
      <c r="N59" s="108"/>
      <c r="O59" s="108"/>
      <c r="P59" s="108"/>
      <c r="Q59" s="108"/>
      <c r="R59" s="108"/>
      <c r="S59" s="108"/>
      <c r="T59" s="108"/>
      <c r="U59" s="108"/>
    </row>
    <row r="60" ht="9.75" customHeight="1">
      <c r="A60" s="108"/>
      <c r="B60" s="107"/>
      <c r="C60" s="107"/>
      <c r="D60" s="107"/>
      <c r="E60" s="108"/>
      <c r="F60" s="108"/>
      <c r="G60" s="109"/>
      <c r="H60" s="109"/>
      <c r="I60" s="109"/>
      <c r="J60" s="108"/>
      <c r="K60" s="108"/>
      <c r="L60" s="108"/>
      <c r="M60" s="108"/>
      <c r="N60" s="108"/>
      <c r="O60" s="108"/>
      <c r="P60" s="108"/>
      <c r="Q60" s="108"/>
      <c r="R60" s="108"/>
      <c r="S60" s="108"/>
      <c r="T60" s="108"/>
      <c r="U60" s="108"/>
    </row>
    <row r="61" ht="9.75" customHeight="1">
      <c r="A61" s="108"/>
      <c r="B61" s="107"/>
      <c r="C61" s="107"/>
      <c r="D61" s="107"/>
      <c r="E61" s="108"/>
      <c r="F61" s="108"/>
      <c r="G61" s="109"/>
      <c r="H61" s="109"/>
      <c r="I61" s="109"/>
      <c r="J61" s="108"/>
      <c r="K61" s="108"/>
      <c r="L61" s="108"/>
      <c r="M61" s="108"/>
      <c r="N61" s="108"/>
      <c r="O61" s="108"/>
      <c r="P61" s="108"/>
      <c r="Q61" s="108"/>
      <c r="R61" s="108"/>
      <c r="S61" s="108"/>
      <c r="T61" s="108"/>
      <c r="U61" s="108"/>
    </row>
    <row r="62" ht="9.75" customHeight="1">
      <c r="A62" s="108"/>
      <c r="B62" s="107"/>
      <c r="C62" s="107"/>
      <c r="D62" s="107"/>
      <c r="E62" s="108"/>
      <c r="F62" s="108"/>
      <c r="G62" s="109"/>
      <c r="H62" s="109"/>
      <c r="I62" s="109"/>
      <c r="J62" s="108"/>
      <c r="K62" s="108"/>
      <c r="L62" s="108"/>
      <c r="M62" s="108"/>
      <c r="N62" s="108"/>
      <c r="O62" s="108"/>
      <c r="P62" s="108"/>
      <c r="Q62" s="108"/>
      <c r="R62" s="108"/>
      <c r="S62" s="108"/>
      <c r="T62" s="108"/>
      <c r="U62" s="108"/>
    </row>
    <row r="63" ht="9.75" customHeight="1">
      <c r="A63" s="108"/>
      <c r="B63" s="107"/>
      <c r="C63" s="107"/>
      <c r="D63" s="107"/>
      <c r="E63" s="108"/>
      <c r="F63" s="108"/>
      <c r="G63" s="109"/>
      <c r="H63" s="109"/>
      <c r="I63" s="109"/>
      <c r="J63" s="108"/>
      <c r="K63" s="108"/>
      <c r="L63" s="108"/>
      <c r="M63" s="108"/>
      <c r="N63" s="108"/>
      <c r="O63" s="108"/>
      <c r="P63" s="108"/>
      <c r="Q63" s="108"/>
      <c r="R63" s="108"/>
      <c r="S63" s="108"/>
      <c r="T63" s="108"/>
      <c r="U63" s="108"/>
    </row>
    <row r="64" ht="9.75" customHeight="1">
      <c r="A64" s="108"/>
      <c r="B64" s="107"/>
      <c r="C64" s="107"/>
      <c r="D64" s="107"/>
      <c r="E64" s="108"/>
      <c r="F64" s="108"/>
      <c r="G64" s="109"/>
      <c r="H64" s="109"/>
      <c r="I64" s="109"/>
      <c r="J64" s="108"/>
      <c r="K64" s="108"/>
      <c r="L64" s="108"/>
      <c r="M64" s="108"/>
      <c r="N64" s="108"/>
      <c r="O64" s="108"/>
      <c r="P64" s="108"/>
      <c r="Q64" s="108"/>
      <c r="R64" s="108"/>
      <c r="S64" s="108"/>
      <c r="T64" s="108"/>
      <c r="U64" s="108"/>
    </row>
    <row r="65" ht="9.75" customHeight="1">
      <c r="A65" s="108"/>
      <c r="B65" s="107"/>
      <c r="C65" s="107"/>
      <c r="D65" s="107"/>
      <c r="E65" s="108"/>
      <c r="F65" s="108"/>
      <c r="G65" s="109"/>
      <c r="H65" s="109"/>
      <c r="I65" s="109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</row>
    <row r="66" ht="9.75" customHeight="1">
      <c r="A66" s="108"/>
      <c r="B66" s="107"/>
      <c r="C66" s="107"/>
      <c r="D66" s="107"/>
      <c r="E66" s="108"/>
      <c r="F66" s="108"/>
      <c r="G66" s="109"/>
      <c r="H66" s="109"/>
      <c r="I66" s="109"/>
      <c r="J66" s="108"/>
      <c r="K66" s="108"/>
      <c r="L66" s="108"/>
      <c r="M66" s="108"/>
      <c r="N66" s="108"/>
      <c r="O66" s="108"/>
      <c r="P66" s="108"/>
      <c r="Q66" s="108"/>
      <c r="R66" s="108"/>
      <c r="S66" s="108"/>
      <c r="T66" s="108"/>
      <c r="U66" s="108"/>
    </row>
    <row r="67" ht="9.75" customHeight="1">
      <c r="A67" s="108"/>
      <c r="B67" s="107"/>
      <c r="C67" s="107"/>
      <c r="D67" s="107"/>
      <c r="E67" s="108"/>
      <c r="F67" s="108"/>
      <c r="G67" s="109"/>
      <c r="H67" s="109"/>
      <c r="I67" s="109"/>
      <c r="J67" s="108"/>
      <c r="K67" s="108"/>
      <c r="L67" s="108"/>
      <c r="M67" s="108"/>
      <c r="N67" s="108"/>
      <c r="O67" s="108"/>
      <c r="P67" s="108"/>
      <c r="Q67" s="108"/>
      <c r="R67" s="108"/>
      <c r="S67" s="108"/>
      <c r="T67" s="108"/>
      <c r="U67" s="108"/>
    </row>
    <row r="68" ht="9.75" customHeight="1">
      <c r="A68" s="108"/>
      <c r="B68" s="107"/>
      <c r="C68" s="107"/>
      <c r="D68" s="107"/>
      <c r="E68" s="108"/>
      <c r="F68" s="108"/>
      <c r="G68" s="109"/>
      <c r="H68" s="109"/>
      <c r="I68" s="109"/>
      <c r="J68" s="108"/>
      <c r="K68" s="108"/>
      <c r="L68" s="108"/>
      <c r="M68" s="108"/>
      <c r="N68" s="108"/>
      <c r="O68" s="108"/>
      <c r="P68" s="108"/>
      <c r="Q68" s="108"/>
      <c r="R68" s="108"/>
      <c r="S68" s="108"/>
      <c r="T68" s="108"/>
      <c r="U68" s="108"/>
    </row>
    <row r="69" ht="9.75" customHeight="1">
      <c r="A69" s="108"/>
      <c r="B69" s="107"/>
      <c r="C69" s="107"/>
      <c r="D69" s="107"/>
      <c r="E69" s="108"/>
      <c r="F69" s="108"/>
      <c r="G69" s="109"/>
      <c r="H69" s="109"/>
      <c r="I69" s="109"/>
      <c r="J69" s="108"/>
      <c r="K69" s="108"/>
      <c r="L69" s="108"/>
      <c r="M69" s="108"/>
      <c r="N69" s="108"/>
      <c r="O69" s="108"/>
      <c r="P69" s="108"/>
      <c r="Q69" s="108"/>
      <c r="R69" s="108"/>
      <c r="S69" s="108"/>
      <c r="T69" s="108"/>
      <c r="U69" s="108"/>
    </row>
    <row r="70" ht="9.75" customHeight="1">
      <c r="A70" s="108"/>
      <c r="B70" s="107"/>
      <c r="C70" s="107"/>
      <c r="D70" s="107"/>
      <c r="E70" s="108"/>
      <c r="F70" s="108"/>
      <c r="G70" s="109"/>
      <c r="H70" s="109"/>
      <c r="I70" s="109"/>
      <c r="J70" s="108"/>
      <c r="K70" s="108"/>
      <c r="L70" s="108"/>
      <c r="M70" s="108"/>
      <c r="N70" s="108"/>
      <c r="O70" s="108"/>
      <c r="P70" s="108"/>
      <c r="Q70" s="108"/>
      <c r="R70" s="108"/>
      <c r="S70" s="108"/>
      <c r="T70" s="108"/>
      <c r="U70" s="108"/>
    </row>
    <row r="71" ht="9.75" customHeight="1">
      <c r="A71" s="108"/>
      <c r="B71" s="107"/>
      <c r="C71" s="107"/>
      <c r="D71" s="107"/>
      <c r="E71" s="108"/>
      <c r="F71" s="108"/>
      <c r="G71" s="109"/>
      <c r="H71" s="109"/>
      <c r="I71" s="109"/>
      <c r="J71" s="108"/>
      <c r="K71" s="108"/>
      <c r="L71" s="108"/>
      <c r="M71" s="108"/>
      <c r="N71" s="108"/>
      <c r="O71" s="108"/>
      <c r="P71" s="108"/>
      <c r="Q71" s="108"/>
      <c r="R71" s="108"/>
      <c r="S71" s="108"/>
      <c r="T71" s="108"/>
      <c r="U71" s="108"/>
    </row>
    <row r="72" ht="9.75" customHeight="1">
      <c r="A72" s="108"/>
      <c r="B72" s="107"/>
      <c r="C72" s="107"/>
      <c r="D72" s="107"/>
      <c r="E72" s="108"/>
      <c r="F72" s="108"/>
      <c r="G72" s="109"/>
      <c r="H72" s="109"/>
      <c r="I72" s="109"/>
      <c r="J72" s="108"/>
      <c r="K72" s="108"/>
      <c r="L72" s="108"/>
      <c r="M72" s="108"/>
      <c r="N72" s="108"/>
      <c r="O72" s="108"/>
      <c r="P72" s="108"/>
      <c r="Q72" s="108"/>
      <c r="R72" s="108"/>
      <c r="S72" s="108"/>
      <c r="T72" s="108"/>
      <c r="U72" s="108"/>
    </row>
    <row r="73" ht="9.75" customHeight="1">
      <c r="A73" s="108"/>
      <c r="B73" s="107"/>
      <c r="C73" s="107"/>
      <c r="D73" s="107"/>
      <c r="E73" s="108"/>
      <c r="F73" s="108"/>
      <c r="G73" s="109"/>
      <c r="H73" s="109"/>
      <c r="I73" s="109"/>
      <c r="J73" s="108"/>
      <c r="K73" s="108"/>
      <c r="L73" s="108"/>
      <c r="M73" s="108"/>
      <c r="N73" s="108"/>
      <c r="O73" s="108"/>
      <c r="P73" s="108"/>
      <c r="Q73" s="108"/>
      <c r="R73" s="108"/>
      <c r="S73" s="108"/>
      <c r="T73" s="108"/>
      <c r="U73" s="108"/>
    </row>
    <row r="74" ht="9.75" customHeight="1">
      <c r="A74" s="108"/>
      <c r="B74" s="107"/>
      <c r="C74" s="107"/>
      <c r="D74" s="107"/>
      <c r="E74" s="108"/>
      <c r="F74" s="108"/>
      <c r="G74" s="109"/>
      <c r="H74" s="109"/>
      <c r="I74" s="109"/>
      <c r="J74" s="108"/>
      <c r="K74" s="108"/>
      <c r="L74" s="108"/>
      <c r="M74" s="108"/>
      <c r="N74" s="108"/>
      <c r="O74" s="108"/>
      <c r="P74" s="108"/>
      <c r="Q74" s="108"/>
      <c r="R74" s="108"/>
      <c r="S74" s="108"/>
      <c r="T74" s="108"/>
      <c r="U74" s="108"/>
    </row>
    <row r="75" ht="9.75" customHeight="1">
      <c r="A75" s="108"/>
      <c r="B75" s="107"/>
      <c r="C75" s="107"/>
      <c r="D75" s="107"/>
      <c r="E75" s="108"/>
      <c r="F75" s="108"/>
      <c r="G75" s="109"/>
      <c r="H75" s="109"/>
      <c r="I75" s="109"/>
      <c r="J75" s="108"/>
      <c r="K75" s="108"/>
      <c r="L75" s="108"/>
      <c r="M75" s="108"/>
      <c r="N75" s="108"/>
      <c r="O75" s="108"/>
      <c r="P75" s="108"/>
      <c r="Q75" s="108"/>
      <c r="R75" s="108"/>
      <c r="S75" s="108"/>
      <c r="T75" s="108"/>
      <c r="U75" s="108"/>
    </row>
    <row r="76" ht="9.75" customHeight="1">
      <c r="A76" s="108"/>
      <c r="B76" s="107"/>
      <c r="C76" s="107"/>
      <c r="D76" s="107"/>
      <c r="E76" s="108"/>
      <c r="F76" s="108"/>
      <c r="G76" s="109"/>
      <c r="H76" s="109"/>
      <c r="I76" s="109"/>
      <c r="J76" s="108"/>
      <c r="K76" s="108"/>
      <c r="L76" s="108"/>
      <c r="M76" s="108"/>
      <c r="N76" s="108"/>
      <c r="O76" s="108"/>
      <c r="P76" s="108"/>
      <c r="Q76" s="108"/>
      <c r="R76" s="108"/>
      <c r="S76" s="108"/>
      <c r="T76" s="108"/>
      <c r="U76" s="108"/>
    </row>
    <row r="77" ht="9.75" customHeight="1">
      <c r="A77" s="108"/>
      <c r="B77" s="107"/>
      <c r="C77" s="107"/>
      <c r="D77" s="107"/>
      <c r="E77" s="108"/>
      <c r="F77" s="108"/>
      <c r="G77" s="109"/>
      <c r="H77" s="109"/>
      <c r="I77" s="109"/>
      <c r="J77" s="108"/>
      <c r="K77" s="108"/>
      <c r="L77" s="108"/>
      <c r="M77" s="108"/>
      <c r="N77" s="108"/>
      <c r="O77" s="108"/>
      <c r="P77" s="108"/>
      <c r="Q77" s="108"/>
      <c r="R77" s="108"/>
      <c r="S77" s="108"/>
      <c r="T77" s="108"/>
      <c r="U77" s="108"/>
    </row>
    <row r="78" ht="9.75" customHeight="1">
      <c r="A78" s="108"/>
      <c r="B78" s="107"/>
      <c r="C78" s="107"/>
      <c r="D78" s="107"/>
      <c r="E78" s="108"/>
      <c r="F78" s="108"/>
      <c r="G78" s="109"/>
      <c r="H78" s="109"/>
      <c r="I78" s="109"/>
      <c r="J78" s="108"/>
      <c r="K78" s="108"/>
      <c r="L78" s="108"/>
      <c r="M78" s="108"/>
      <c r="N78" s="108"/>
      <c r="O78" s="108"/>
      <c r="P78" s="108"/>
      <c r="Q78" s="108"/>
      <c r="R78" s="108"/>
      <c r="S78" s="108"/>
      <c r="T78" s="108"/>
      <c r="U78" s="108"/>
    </row>
    <row r="79" ht="9.75" customHeight="1">
      <c r="A79" s="108"/>
      <c r="B79" s="107"/>
      <c r="C79" s="107"/>
      <c r="D79" s="107"/>
      <c r="E79" s="108"/>
      <c r="F79" s="108"/>
      <c r="G79" s="109"/>
      <c r="H79" s="109"/>
      <c r="I79" s="109"/>
      <c r="J79" s="108"/>
      <c r="K79" s="108"/>
      <c r="L79" s="108"/>
      <c r="M79" s="108"/>
      <c r="N79" s="108"/>
      <c r="O79" s="108"/>
      <c r="P79" s="108"/>
      <c r="Q79" s="108"/>
      <c r="R79" s="108"/>
      <c r="S79" s="108"/>
      <c r="T79" s="108"/>
      <c r="U79" s="108"/>
    </row>
    <row r="80" ht="9.75" customHeight="1">
      <c r="A80" s="108"/>
      <c r="B80" s="107"/>
      <c r="C80" s="107"/>
      <c r="D80" s="107"/>
      <c r="E80" s="108"/>
      <c r="F80" s="108"/>
      <c r="G80" s="109"/>
      <c r="H80" s="109"/>
      <c r="I80" s="109"/>
      <c r="J80" s="108"/>
      <c r="K80" s="108"/>
      <c r="L80" s="108"/>
      <c r="M80" s="108"/>
      <c r="N80" s="108"/>
      <c r="O80" s="108"/>
      <c r="P80" s="108"/>
      <c r="Q80" s="108"/>
      <c r="R80" s="108"/>
      <c r="S80" s="108"/>
      <c r="T80" s="108"/>
      <c r="U80" s="108"/>
    </row>
    <row r="81" ht="9.75" customHeight="1">
      <c r="A81" s="108"/>
      <c r="B81" s="107"/>
      <c r="C81" s="107"/>
      <c r="D81" s="107"/>
      <c r="E81" s="108"/>
      <c r="F81" s="108"/>
      <c r="G81" s="109"/>
      <c r="H81" s="109"/>
      <c r="I81" s="109"/>
      <c r="J81" s="108"/>
      <c r="K81" s="108"/>
      <c r="L81" s="108"/>
      <c r="M81" s="108"/>
      <c r="N81" s="108"/>
      <c r="O81" s="108"/>
      <c r="P81" s="108"/>
      <c r="Q81" s="108"/>
      <c r="R81" s="108"/>
      <c r="S81" s="108"/>
      <c r="T81" s="108"/>
      <c r="U81" s="108"/>
    </row>
    <row r="82" ht="9.75" customHeight="1">
      <c r="A82" s="108"/>
      <c r="B82" s="107"/>
      <c r="C82" s="107"/>
      <c r="D82" s="107"/>
      <c r="E82" s="108"/>
      <c r="F82" s="108"/>
      <c r="G82" s="109"/>
      <c r="H82" s="109"/>
      <c r="I82" s="109"/>
      <c r="J82" s="108"/>
      <c r="K82" s="108"/>
      <c r="L82" s="108"/>
      <c r="M82" s="108"/>
      <c r="N82" s="108"/>
      <c r="O82" s="108"/>
      <c r="P82" s="108"/>
      <c r="Q82" s="108"/>
      <c r="R82" s="108"/>
      <c r="S82" s="108"/>
      <c r="T82" s="108"/>
      <c r="U82" s="108"/>
    </row>
    <row r="83" ht="9.75" customHeight="1">
      <c r="A83" s="108"/>
      <c r="B83" s="107"/>
      <c r="C83" s="107"/>
      <c r="D83" s="107"/>
      <c r="E83" s="108"/>
      <c r="F83" s="108"/>
      <c r="G83" s="109"/>
      <c r="H83" s="109"/>
      <c r="I83" s="109"/>
      <c r="J83" s="108"/>
      <c r="K83" s="108"/>
      <c r="L83" s="108"/>
      <c r="M83" s="108"/>
      <c r="N83" s="108"/>
      <c r="O83" s="108"/>
      <c r="P83" s="108"/>
      <c r="Q83" s="108"/>
      <c r="R83" s="108"/>
      <c r="S83" s="108"/>
      <c r="T83" s="108"/>
      <c r="U83" s="108"/>
    </row>
    <row r="84" ht="9.75" customHeight="1">
      <c r="A84" s="108"/>
      <c r="B84" s="107"/>
      <c r="C84" s="107"/>
      <c r="D84" s="107"/>
      <c r="E84" s="108"/>
      <c r="F84" s="108"/>
      <c r="G84" s="109"/>
      <c r="H84" s="109"/>
      <c r="I84" s="109"/>
      <c r="J84" s="108"/>
      <c r="K84" s="108"/>
      <c r="L84" s="108"/>
      <c r="M84" s="108"/>
      <c r="N84" s="108"/>
      <c r="O84" s="108"/>
      <c r="P84" s="108"/>
      <c r="Q84" s="108"/>
      <c r="R84" s="108"/>
      <c r="S84" s="108"/>
      <c r="T84" s="108"/>
      <c r="U84" s="108"/>
    </row>
    <row r="85" ht="9.75" customHeight="1">
      <c r="A85" s="108"/>
      <c r="B85" s="107"/>
      <c r="C85" s="107"/>
      <c r="D85" s="107"/>
      <c r="E85" s="108"/>
      <c r="F85" s="108"/>
      <c r="G85" s="109"/>
      <c r="H85" s="109"/>
      <c r="I85" s="109"/>
      <c r="J85" s="108"/>
      <c r="K85" s="108"/>
      <c r="L85" s="108"/>
      <c r="M85" s="108"/>
      <c r="N85" s="108"/>
      <c r="O85" s="108"/>
      <c r="P85" s="108"/>
      <c r="Q85" s="108"/>
      <c r="R85" s="108"/>
      <c r="S85" s="108"/>
      <c r="T85" s="108"/>
      <c r="U85" s="108"/>
    </row>
    <row r="86" ht="9.75" customHeight="1">
      <c r="A86" s="108"/>
      <c r="B86" s="107"/>
      <c r="C86" s="107"/>
      <c r="D86" s="107"/>
      <c r="E86" s="108"/>
      <c r="F86" s="108"/>
      <c r="G86" s="109"/>
      <c r="H86" s="109"/>
      <c r="I86" s="109"/>
      <c r="J86" s="108"/>
      <c r="K86" s="108"/>
      <c r="L86" s="108"/>
      <c r="M86" s="108"/>
      <c r="N86" s="108"/>
      <c r="O86" s="108"/>
      <c r="P86" s="108"/>
      <c r="Q86" s="108"/>
      <c r="R86" s="108"/>
      <c r="S86" s="108"/>
      <c r="T86" s="108"/>
      <c r="U86" s="108"/>
    </row>
    <row r="87" ht="9.75" customHeight="1">
      <c r="A87" s="108"/>
      <c r="B87" s="107"/>
      <c r="C87" s="107"/>
      <c r="D87" s="107"/>
      <c r="E87" s="108"/>
      <c r="F87" s="108"/>
      <c r="G87" s="109"/>
      <c r="H87" s="109"/>
      <c r="I87" s="109"/>
      <c r="J87" s="108"/>
      <c r="K87" s="108"/>
      <c r="L87" s="108"/>
      <c r="M87" s="108"/>
      <c r="N87" s="108"/>
      <c r="O87" s="108"/>
      <c r="P87" s="108"/>
      <c r="Q87" s="108"/>
      <c r="R87" s="108"/>
      <c r="S87" s="108"/>
      <c r="T87" s="108"/>
      <c r="U87" s="108"/>
    </row>
    <row r="88" ht="9.75" customHeight="1">
      <c r="A88" s="108"/>
      <c r="B88" s="107"/>
      <c r="C88" s="107"/>
      <c r="D88" s="107"/>
      <c r="E88" s="108"/>
      <c r="F88" s="108"/>
      <c r="G88" s="109"/>
      <c r="H88" s="109"/>
      <c r="I88" s="109"/>
      <c r="J88" s="108"/>
      <c r="K88" s="108"/>
      <c r="L88" s="108"/>
      <c r="M88" s="108"/>
      <c r="N88" s="108"/>
      <c r="O88" s="108"/>
      <c r="P88" s="108"/>
      <c r="Q88" s="108"/>
      <c r="R88" s="108"/>
      <c r="S88" s="108"/>
      <c r="T88" s="108"/>
      <c r="U88" s="108"/>
    </row>
    <row r="89" ht="9.75" customHeight="1">
      <c r="A89" s="108"/>
      <c r="B89" s="107"/>
      <c r="C89" s="107"/>
      <c r="D89" s="107"/>
      <c r="E89" s="108"/>
      <c r="F89" s="108"/>
      <c r="G89" s="109"/>
      <c r="H89" s="109"/>
      <c r="I89" s="109"/>
      <c r="J89" s="108"/>
      <c r="K89" s="108"/>
      <c r="L89" s="108"/>
      <c r="M89" s="108"/>
      <c r="N89" s="108"/>
      <c r="O89" s="108"/>
      <c r="P89" s="108"/>
      <c r="Q89" s="108"/>
      <c r="R89" s="108"/>
      <c r="S89" s="108"/>
      <c r="T89" s="108"/>
      <c r="U89" s="108"/>
    </row>
    <row r="90" ht="9.75" customHeight="1">
      <c r="A90" s="108"/>
      <c r="B90" s="107"/>
      <c r="C90" s="107"/>
      <c r="D90" s="107"/>
      <c r="E90" s="108"/>
      <c r="F90" s="108"/>
      <c r="G90" s="109"/>
      <c r="H90" s="109"/>
      <c r="I90" s="109"/>
      <c r="J90" s="108"/>
      <c r="K90" s="108"/>
      <c r="L90" s="108"/>
      <c r="M90" s="108"/>
      <c r="N90" s="108"/>
      <c r="O90" s="108"/>
      <c r="P90" s="108"/>
      <c r="Q90" s="108"/>
      <c r="R90" s="108"/>
      <c r="S90" s="108"/>
      <c r="T90" s="108"/>
      <c r="U90" s="108"/>
    </row>
    <row r="91" ht="9.75" customHeight="1">
      <c r="A91" s="108"/>
      <c r="B91" s="107"/>
      <c r="C91" s="107"/>
      <c r="D91" s="107"/>
      <c r="E91" s="108"/>
      <c r="F91" s="108"/>
      <c r="G91" s="109"/>
      <c r="H91" s="109"/>
      <c r="I91" s="109"/>
      <c r="J91" s="108"/>
      <c r="K91" s="108"/>
      <c r="L91" s="108"/>
      <c r="M91" s="108"/>
      <c r="N91" s="108"/>
      <c r="O91" s="108"/>
      <c r="P91" s="108"/>
      <c r="Q91" s="108"/>
      <c r="R91" s="108"/>
      <c r="S91" s="108"/>
      <c r="T91" s="108"/>
      <c r="U91" s="108"/>
    </row>
    <row r="92" ht="9.75" customHeight="1">
      <c r="A92" s="108"/>
      <c r="B92" s="107"/>
      <c r="C92" s="107"/>
      <c r="D92" s="107"/>
      <c r="E92" s="108"/>
      <c r="F92" s="108"/>
      <c r="G92" s="109"/>
      <c r="H92" s="109"/>
      <c r="I92" s="109"/>
      <c r="J92" s="108"/>
      <c r="K92" s="108"/>
      <c r="L92" s="108"/>
      <c r="M92" s="108"/>
      <c r="N92" s="108"/>
      <c r="O92" s="108"/>
      <c r="P92" s="108"/>
      <c r="Q92" s="108"/>
      <c r="R92" s="108"/>
      <c r="S92" s="108"/>
      <c r="T92" s="108"/>
      <c r="U92" s="108"/>
    </row>
    <row r="93" ht="9.75" customHeight="1">
      <c r="A93" s="108"/>
      <c r="B93" s="107"/>
      <c r="C93" s="107"/>
      <c r="D93" s="107"/>
      <c r="E93" s="108"/>
      <c r="F93" s="108"/>
      <c r="G93" s="109"/>
      <c r="H93" s="109"/>
      <c r="I93" s="109"/>
      <c r="J93" s="108"/>
      <c r="K93" s="108"/>
      <c r="L93" s="108"/>
      <c r="M93" s="108"/>
      <c r="N93" s="108"/>
      <c r="O93" s="108"/>
      <c r="P93" s="108"/>
      <c r="Q93" s="108"/>
      <c r="R93" s="108"/>
      <c r="S93" s="108"/>
      <c r="T93" s="108"/>
      <c r="U93" s="108"/>
    </row>
    <row r="94" ht="9.75" customHeight="1">
      <c r="A94" s="108"/>
      <c r="B94" s="107"/>
      <c r="C94" s="107"/>
      <c r="D94" s="107"/>
      <c r="E94" s="108"/>
      <c r="F94" s="108"/>
      <c r="G94" s="109"/>
      <c r="H94" s="109"/>
      <c r="I94" s="109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</row>
    <row r="95" ht="9.75" customHeight="1">
      <c r="A95" s="108"/>
      <c r="B95" s="107"/>
      <c r="C95" s="107"/>
      <c r="D95" s="107"/>
      <c r="E95" s="108"/>
      <c r="F95" s="108"/>
      <c r="G95" s="109"/>
      <c r="H95" s="109"/>
      <c r="I95" s="109"/>
      <c r="J95" s="108"/>
      <c r="K95" s="108"/>
      <c r="L95" s="108"/>
      <c r="M95" s="108"/>
      <c r="N95" s="108"/>
      <c r="O95" s="108"/>
      <c r="P95" s="108"/>
      <c r="Q95" s="108"/>
      <c r="R95" s="108"/>
      <c r="S95" s="108"/>
      <c r="T95" s="108"/>
      <c r="U95" s="108"/>
    </row>
    <row r="96" ht="9.75" customHeight="1">
      <c r="A96" s="108"/>
      <c r="B96" s="107"/>
      <c r="C96" s="107"/>
      <c r="D96" s="107"/>
      <c r="E96" s="108"/>
      <c r="F96" s="108"/>
      <c r="G96" s="109"/>
      <c r="H96" s="109"/>
      <c r="I96" s="109"/>
      <c r="J96" s="108"/>
      <c r="K96" s="108"/>
      <c r="L96" s="108"/>
      <c r="M96" s="108"/>
      <c r="N96" s="108"/>
      <c r="O96" s="108"/>
      <c r="P96" s="108"/>
      <c r="Q96" s="108"/>
      <c r="R96" s="108"/>
      <c r="S96" s="108"/>
      <c r="T96" s="108"/>
      <c r="U96" s="108"/>
    </row>
    <row r="97" ht="9.75" customHeight="1">
      <c r="A97" s="108"/>
      <c r="B97" s="107"/>
      <c r="C97" s="107"/>
      <c r="D97" s="107"/>
      <c r="E97" s="108"/>
      <c r="F97" s="108"/>
      <c r="G97" s="109"/>
      <c r="H97" s="109"/>
      <c r="I97" s="109"/>
      <c r="J97" s="108"/>
      <c r="K97" s="108"/>
      <c r="L97" s="108"/>
      <c r="M97" s="108"/>
      <c r="N97" s="108"/>
      <c r="O97" s="108"/>
      <c r="P97" s="108"/>
      <c r="Q97" s="108"/>
      <c r="R97" s="108"/>
      <c r="S97" s="108"/>
      <c r="T97" s="108"/>
      <c r="U97" s="108"/>
    </row>
    <row r="98" ht="9.75" customHeight="1">
      <c r="A98" s="108"/>
      <c r="B98" s="107"/>
      <c r="C98" s="107"/>
      <c r="D98" s="107"/>
      <c r="E98" s="108"/>
      <c r="F98" s="108"/>
      <c r="G98" s="109"/>
      <c r="H98" s="109"/>
      <c r="I98" s="109"/>
      <c r="J98" s="108"/>
      <c r="K98" s="108"/>
      <c r="L98" s="108"/>
      <c r="M98" s="108"/>
      <c r="N98" s="108"/>
      <c r="O98" s="108"/>
      <c r="P98" s="108"/>
      <c r="Q98" s="108"/>
      <c r="R98" s="108"/>
      <c r="S98" s="108"/>
      <c r="T98" s="108"/>
      <c r="U98" s="108"/>
    </row>
    <row r="99" ht="9.75" customHeight="1">
      <c r="A99" s="108"/>
      <c r="B99" s="107"/>
      <c r="C99" s="107"/>
      <c r="D99" s="107"/>
      <c r="E99" s="108"/>
      <c r="F99" s="108"/>
      <c r="G99" s="109"/>
      <c r="H99" s="109"/>
      <c r="I99" s="109"/>
      <c r="J99" s="108"/>
      <c r="K99" s="108"/>
      <c r="L99" s="108"/>
      <c r="M99" s="108"/>
      <c r="N99" s="108"/>
      <c r="O99" s="108"/>
      <c r="P99" s="108"/>
      <c r="Q99" s="108"/>
      <c r="R99" s="108"/>
      <c r="S99" s="108"/>
      <c r="T99" s="108"/>
      <c r="U99" s="108"/>
    </row>
    <row r="100" ht="9.75" customHeight="1">
      <c r="A100" s="108"/>
      <c r="B100" s="107"/>
      <c r="C100" s="107"/>
      <c r="D100" s="107"/>
      <c r="E100" s="108"/>
      <c r="F100" s="108"/>
      <c r="G100" s="109"/>
      <c r="H100" s="109"/>
      <c r="I100" s="109"/>
      <c r="J100" s="108"/>
      <c r="K100" s="108"/>
      <c r="L100" s="108"/>
      <c r="M100" s="108"/>
      <c r="N100" s="108"/>
      <c r="O100" s="108"/>
      <c r="P100" s="108"/>
      <c r="Q100" s="108"/>
      <c r="R100" s="108"/>
      <c r="S100" s="108"/>
      <c r="T100" s="108"/>
      <c r="U100" s="108"/>
    </row>
    <row r="101" ht="9.75" customHeight="1">
      <c r="A101" s="108"/>
      <c r="B101" s="107"/>
      <c r="C101" s="107"/>
      <c r="D101" s="107"/>
      <c r="E101" s="108"/>
      <c r="F101" s="108"/>
      <c r="G101" s="109"/>
      <c r="H101" s="109"/>
      <c r="I101" s="109"/>
      <c r="J101" s="108"/>
      <c r="K101" s="108"/>
      <c r="L101" s="108"/>
      <c r="M101" s="108"/>
      <c r="N101" s="108"/>
      <c r="O101" s="108"/>
      <c r="P101" s="108"/>
      <c r="Q101" s="108"/>
      <c r="R101" s="108"/>
      <c r="S101" s="108"/>
      <c r="T101" s="108"/>
      <c r="U101" s="108"/>
    </row>
    <row r="102" ht="9.75" customHeight="1">
      <c r="A102" s="108"/>
      <c r="B102" s="107"/>
      <c r="C102" s="107"/>
      <c r="D102" s="107"/>
      <c r="E102" s="108"/>
      <c r="F102" s="108"/>
      <c r="G102" s="109"/>
      <c r="H102" s="109"/>
      <c r="I102" s="109"/>
      <c r="J102" s="108"/>
      <c r="K102" s="108"/>
      <c r="L102" s="108"/>
      <c r="M102" s="108"/>
      <c r="N102" s="108"/>
      <c r="O102" s="108"/>
      <c r="P102" s="108"/>
      <c r="Q102" s="108"/>
      <c r="R102" s="108"/>
      <c r="S102" s="108"/>
      <c r="T102" s="108"/>
      <c r="U102" s="108"/>
    </row>
    <row r="103" ht="9.75" customHeight="1">
      <c r="A103" s="108"/>
      <c r="B103" s="107"/>
      <c r="C103" s="107"/>
      <c r="D103" s="107"/>
      <c r="E103" s="108"/>
      <c r="F103" s="108"/>
      <c r="G103" s="109"/>
      <c r="H103" s="109"/>
      <c r="I103" s="109"/>
      <c r="J103" s="108"/>
      <c r="K103" s="108"/>
      <c r="L103" s="108"/>
      <c r="M103" s="108"/>
      <c r="N103" s="108"/>
      <c r="O103" s="108"/>
      <c r="P103" s="108"/>
      <c r="Q103" s="108"/>
      <c r="R103" s="108"/>
      <c r="S103" s="108"/>
      <c r="T103" s="108"/>
      <c r="U103" s="108"/>
    </row>
    <row r="104" ht="9.75" customHeight="1">
      <c r="A104" s="108"/>
      <c r="B104" s="107"/>
      <c r="C104" s="107"/>
      <c r="D104" s="107"/>
      <c r="E104" s="108"/>
      <c r="F104" s="108"/>
      <c r="G104" s="109"/>
      <c r="H104" s="109"/>
      <c r="I104" s="109"/>
      <c r="J104" s="108"/>
      <c r="K104" s="108"/>
      <c r="L104" s="108"/>
      <c r="M104" s="108"/>
      <c r="N104" s="108"/>
      <c r="O104" s="108"/>
      <c r="P104" s="108"/>
      <c r="Q104" s="108"/>
      <c r="R104" s="108"/>
      <c r="S104" s="108"/>
      <c r="T104" s="108"/>
      <c r="U104" s="108"/>
    </row>
    <row r="105" ht="9.75" customHeight="1">
      <c r="A105" s="108"/>
      <c r="B105" s="107"/>
      <c r="C105" s="107"/>
      <c r="D105" s="107"/>
      <c r="E105" s="108"/>
      <c r="F105" s="108"/>
      <c r="G105" s="109"/>
      <c r="H105" s="109"/>
      <c r="I105" s="109"/>
      <c r="J105" s="108"/>
      <c r="K105" s="108"/>
      <c r="L105" s="108"/>
      <c r="M105" s="108"/>
      <c r="N105" s="108"/>
      <c r="O105" s="108"/>
      <c r="P105" s="108"/>
      <c r="Q105" s="108"/>
      <c r="R105" s="108"/>
      <c r="S105" s="108"/>
      <c r="T105" s="108"/>
      <c r="U105" s="108"/>
    </row>
    <row r="106" ht="9.75" customHeight="1">
      <c r="A106" s="108"/>
      <c r="B106" s="107"/>
      <c r="C106" s="107"/>
      <c r="D106" s="107"/>
      <c r="E106" s="108"/>
      <c r="F106" s="108"/>
      <c r="G106" s="109"/>
      <c r="H106" s="109"/>
      <c r="I106" s="109"/>
      <c r="J106" s="108"/>
      <c r="K106" s="108"/>
      <c r="L106" s="108"/>
      <c r="M106" s="108"/>
      <c r="N106" s="108"/>
      <c r="O106" s="108"/>
      <c r="P106" s="108"/>
      <c r="Q106" s="108"/>
      <c r="R106" s="108"/>
      <c r="S106" s="108"/>
      <c r="T106" s="108"/>
      <c r="U106" s="108"/>
    </row>
    <row r="107" ht="9.75" customHeight="1">
      <c r="A107" s="108"/>
      <c r="B107" s="107"/>
      <c r="C107" s="107"/>
      <c r="D107" s="107"/>
      <c r="E107" s="108"/>
      <c r="F107" s="108"/>
      <c r="G107" s="109"/>
      <c r="H107" s="109"/>
      <c r="I107" s="109"/>
      <c r="J107" s="108"/>
      <c r="K107" s="108"/>
      <c r="L107" s="108"/>
      <c r="M107" s="108"/>
      <c r="N107" s="108"/>
      <c r="O107" s="108"/>
      <c r="P107" s="108"/>
      <c r="Q107" s="108"/>
      <c r="R107" s="108"/>
      <c r="S107" s="108"/>
      <c r="T107" s="108"/>
      <c r="U107" s="108"/>
    </row>
    <row r="108" ht="9.75" customHeight="1">
      <c r="A108" s="108"/>
      <c r="B108" s="107"/>
      <c r="C108" s="107"/>
      <c r="D108" s="107"/>
      <c r="E108" s="108"/>
      <c r="F108" s="108"/>
      <c r="G108" s="109"/>
      <c r="H108" s="109"/>
      <c r="I108" s="109"/>
      <c r="J108" s="108"/>
      <c r="K108" s="108"/>
      <c r="L108" s="108"/>
      <c r="M108" s="108"/>
      <c r="N108" s="108"/>
      <c r="O108" s="108"/>
      <c r="P108" s="108"/>
      <c r="Q108" s="108"/>
      <c r="R108" s="108"/>
      <c r="S108" s="108"/>
      <c r="T108" s="108"/>
      <c r="U108" s="108"/>
    </row>
    <row r="109" ht="9.75" customHeight="1">
      <c r="A109" s="108"/>
      <c r="B109" s="107"/>
      <c r="C109" s="107"/>
      <c r="D109" s="107"/>
      <c r="E109" s="108"/>
      <c r="F109" s="108"/>
      <c r="G109" s="109"/>
      <c r="H109" s="109"/>
      <c r="I109" s="109"/>
      <c r="J109" s="108"/>
      <c r="K109" s="108"/>
      <c r="L109" s="108"/>
      <c r="M109" s="108"/>
      <c r="N109" s="108"/>
      <c r="O109" s="108"/>
      <c r="P109" s="108"/>
      <c r="Q109" s="108"/>
      <c r="R109" s="108"/>
      <c r="S109" s="108"/>
      <c r="T109" s="108"/>
      <c r="U109" s="108"/>
    </row>
    <row r="110" ht="9.75" customHeight="1">
      <c r="A110" s="108"/>
      <c r="B110" s="107"/>
      <c r="C110" s="107"/>
      <c r="D110" s="107"/>
      <c r="E110" s="108"/>
      <c r="F110" s="108"/>
      <c r="G110" s="109"/>
      <c r="H110" s="109"/>
      <c r="I110" s="109"/>
      <c r="J110" s="108"/>
      <c r="K110" s="108"/>
      <c r="L110" s="108"/>
      <c r="M110" s="108"/>
      <c r="N110" s="108"/>
      <c r="O110" s="108"/>
      <c r="P110" s="108"/>
      <c r="Q110" s="108"/>
      <c r="R110" s="108"/>
      <c r="S110" s="108"/>
      <c r="T110" s="108"/>
      <c r="U110" s="108"/>
    </row>
    <row r="111" ht="9.75" customHeight="1">
      <c r="A111" s="108"/>
      <c r="B111" s="107"/>
      <c r="C111" s="107"/>
      <c r="D111" s="107"/>
      <c r="E111" s="108"/>
      <c r="F111" s="108"/>
      <c r="G111" s="109"/>
      <c r="H111" s="109"/>
      <c r="I111" s="109"/>
      <c r="J111" s="108"/>
      <c r="K111" s="108"/>
      <c r="L111" s="108"/>
      <c r="M111" s="108"/>
      <c r="N111" s="108"/>
      <c r="O111" s="108"/>
      <c r="P111" s="108"/>
      <c r="Q111" s="108"/>
      <c r="R111" s="108"/>
      <c r="S111" s="108"/>
      <c r="T111" s="108"/>
      <c r="U111" s="108"/>
    </row>
    <row r="112" ht="9.75" customHeight="1">
      <c r="A112" s="108"/>
      <c r="B112" s="107"/>
      <c r="C112" s="107"/>
      <c r="D112" s="107"/>
      <c r="E112" s="108"/>
      <c r="F112" s="108"/>
      <c r="G112" s="109"/>
      <c r="H112" s="109"/>
      <c r="I112" s="109"/>
      <c r="J112" s="108"/>
      <c r="K112" s="108"/>
      <c r="L112" s="108"/>
      <c r="M112" s="108"/>
      <c r="N112" s="108"/>
      <c r="O112" s="108"/>
      <c r="P112" s="108"/>
      <c r="Q112" s="108"/>
      <c r="R112" s="108"/>
      <c r="S112" s="108"/>
      <c r="T112" s="108"/>
      <c r="U112" s="108"/>
    </row>
    <row r="113" ht="9.75" customHeight="1">
      <c r="A113" s="108"/>
      <c r="B113" s="107"/>
      <c r="C113" s="107"/>
      <c r="D113" s="107"/>
      <c r="E113" s="108"/>
      <c r="F113" s="108"/>
      <c r="G113" s="109"/>
      <c r="H113" s="109"/>
      <c r="I113" s="109"/>
      <c r="J113" s="108"/>
      <c r="K113" s="108"/>
      <c r="L113" s="108"/>
      <c r="M113" s="108"/>
      <c r="N113" s="108"/>
      <c r="O113" s="108"/>
      <c r="P113" s="108"/>
      <c r="Q113" s="108"/>
      <c r="R113" s="108"/>
      <c r="S113" s="108"/>
      <c r="T113" s="108"/>
      <c r="U113" s="108"/>
    </row>
    <row r="114" ht="9.75" customHeight="1">
      <c r="A114" s="108"/>
      <c r="B114" s="107"/>
      <c r="C114" s="107"/>
      <c r="D114" s="107"/>
      <c r="E114" s="108"/>
      <c r="F114" s="108"/>
      <c r="G114" s="109"/>
      <c r="H114" s="109"/>
      <c r="I114" s="109"/>
      <c r="J114" s="108"/>
      <c r="K114" s="108"/>
      <c r="L114" s="108"/>
      <c r="M114" s="108"/>
      <c r="N114" s="108"/>
      <c r="O114" s="108"/>
      <c r="P114" s="108"/>
      <c r="Q114" s="108"/>
      <c r="R114" s="108"/>
      <c r="S114" s="108"/>
      <c r="T114" s="108"/>
      <c r="U114" s="108"/>
    </row>
    <row r="115" ht="9.75" customHeight="1">
      <c r="A115" s="108"/>
      <c r="B115" s="107"/>
      <c r="C115" s="107"/>
      <c r="D115" s="107"/>
      <c r="E115" s="108"/>
      <c r="F115" s="108"/>
      <c r="G115" s="109"/>
      <c r="H115" s="109"/>
      <c r="I115" s="109"/>
      <c r="J115" s="108"/>
      <c r="K115" s="108"/>
      <c r="L115" s="108"/>
      <c r="M115" s="108"/>
      <c r="N115" s="108"/>
      <c r="O115" s="108"/>
      <c r="P115" s="108"/>
      <c r="Q115" s="108"/>
      <c r="R115" s="108"/>
      <c r="S115" s="108"/>
      <c r="T115" s="108"/>
      <c r="U115" s="108"/>
    </row>
    <row r="116" ht="9.75" customHeight="1">
      <c r="A116" s="108"/>
      <c r="B116" s="107"/>
      <c r="C116" s="107"/>
      <c r="D116" s="107"/>
      <c r="E116" s="108"/>
      <c r="F116" s="108"/>
      <c r="G116" s="109"/>
      <c r="H116" s="109"/>
      <c r="I116" s="109"/>
      <c r="J116" s="108"/>
      <c r="K116" s="108"/>
      <c r="L116" s="108"/>
      <c r="M116" s="108"/>
      <c r="N116" s="108"/>
      <c r="O116" s="108"/>
      <c r="P116" s="108"/>
      <c r="Q116" s="108"/>
      <c r="R116" s="108"/>
      <c r="S116" s="108"/>
      <c r="T116" s="108"/>
      <c r="U116" s="108"/>
    </row>
    <row r="117" ht="9.75" customHeight="1">
      <c r="A117" s="108"/>
      <c r="B117" s="107"/>
      <c r="C117" s="107"/>
      <c r="D117" s="107"/>
      <c r="E117" s="108"/>
      <c r="F117" s="108"/>
      <c r="G117" s="109"/>
      <c r="H117" s="109"/>
      <c r="I117" s="109"/>
      <c r="J117" s="108"/>
      <c r="K117" s="108"/>
      <c r="L117" s="108"/>
      <c r="M117" s="108"/>
      <c r="N117" s="108"/>
      <c r="O117" s="108"/>
      <c r="P117" s="108"/>
      <c r="Q117" s="108"/>
      <c r="R117" s="108"/>
      <c r="S117" s="108"/>
      <c r="T117" s="108"/>
      <c r="U117" s="108"/>
    </row>
    <row r="118" ht="9.75" customHeight="1">
      <c r="A118" s="108"/>
      <c r="B118" s="107"/>
      <c r="C118" s="107"/>
      <c r="D118" s="107"/>
      <c r="E118" s="108"/>
      <c r="F118" s="108"/>
      <c r="G118" s="109"/>
      <c r="H118" s="109"/>
      <c r="I118" s="109"/>
      <c r="J118" s="108"/>
      <c r="K118" s="108"/>
      <c r="L118" s="108"/>
      <c r="M118" s="108"/>
      <c r="N118" s="108"/>
      <c r="O118" s="108"/>
      <c r="P118" s="108"/>
      <c r="Q118" s="108"/>
      <c r="R118" s="108"/>
      <c r="S118" s="108"/>
      <c r="T118" s="108"/>
      <c r="U118" s="108"/>
    </row>
    <row r="119" ht="9.75" customHeight="1">
      <c r="A119" s="108"/>
      <c r="B119" s="107"/>
      <c r="C119" s="107"/>
      <c r="D119" s="107"/>
      <c r="E119" s="108"/>
      <c r="F119" s="108"/>
      <c r="G119" s="109"/>
      <c r="H119" s="109"/>
      <c r="I119" s="109"/>
      <c r="J119" s="108"/>
      <c r="K119" s="108"/>
      <c r="L119" s="108"/>
      <c r="M119" s="108"/>
      <c r="N119" s="108"/>
      <c r="O119" s="108"/>
      <c r="P119" s="108"/>
      <c r="Q119" s="108"/>
      <c r="R119" s="108"/>
      <c r="S119" s="108"/>
      <c r="T119" s="108"/>
      <c r="U119" s="108"/>
    </row>
    <row r="120" ht="9.75" customHeight="1">
      <c r="A120" s="108"/>
      <c r="B120" s="107"/>
      <c r="C120" s="107"/>
      <c r="D120" s="107"/>
      <c r="E120" s="108"/>
      <c r="F120" s="108"/>
      <c r="G120" s="109"/>
      <c r="H120" s="109"/>
      <c r="I120" s="109"/>
      <c r="J120" s="108"/>
      <c r="K120" s="108"/>
      <c r="L120" s="108"/>
      <c r="M120" s="108"/>
      <c r="N120" s="108"/>
      <c r="O120" s="108"/>
      <c r="P120" s="108"/>
      <c r="Q120" s="108"/>
      <c r="R120" s="108"/>
      <c r="S120" s="108"/>
      <c r="T120" s="108"/>
      <c r="U120" s="108"/>
    </row>
    <row r="121" ht="9.75" customHeight="1">
      <c r="A121" s="108"/>
      <c r="B121" s="107"/>
      <c r="C121" s="107"/>
      <c r="D121" s="107"/>
      <c r="E121" s="108"/>
      <c r="F121" s="108"/>
      <c r="G121" s="109"/>
      <c r="H121" s="109"/>
      <c r="I121" s="109"/>
      <c r="J121" s="108"/>
      <c r="K121" s="108"/>
      <c r="L121" s="108"/>
      <c r="M121" s="108"/>
      <c r="N121" s="108"/>
      <c r="O121" s="108"/>
      <c r="P121" s="108"/>
      <c r="Q121" s="108"/>
      <c r="R121" s="108"/>
      <c r="S121" s="108"/>
      <c r="T121" s="108"/>
      <c r="U121" s="108"/>
    </row>
    <row r="122" ht="9.75" customHeight="1">
      <c r="A122" s="108"/>
      <c r="B122" s="107"/>
      <c r="C122" s="107"/>
      <c r="D122" s="107"/>
      <c r="E122" s="108"/>
      <c r="F122" s="108"/>
      <c r="G122" s="109"/>
      <c r="H122" s="109"/>
      <c r="I122" s="109"/>
      <c r="J122" s="108"/>
      <c r="K122" s="108"/>
      <c r="L122" s="108"/>
      <c r="M122" s="108"/>
      <c r="N122" s="108"/>
      <c r="O122" s="108"/>
      <c r="P122" s="108"/>
      <c r="Q122" s="108"/>
      <c r="R122" s="108"/>
      <c r="S122" s="108"/>
      <c r="T122" s="108"/>
      <c r="U122" s="108"/>
    </row>
    <row r="123" ht="9.75" customHeight="1">
      <c r="A123" s="108"/>
      <c r="B123" s="107"/>
      <c r="C123" s="107"/>
      <c r="D123" s="107"/>
      <c r="E123" s="108"/>
      <c r="F123" s="108"/>
      <c r="G123" s="109"/>
      <c r="H123" s="109"/>
      <c r="I123" s="109"/>
      <c r="J123" s="108"/>
      <c r="K123" s="108"/>
      <c r="L123" s="108"/>
      <c r="M123" s="108"/>
      <c r="N123" s="108"/>
      <c r="O123" s="108"/>
      <c r="P123" s="108"/>
      <c r="Q123" s="108"/>
      <c r="R123" s="108"/>
      <c r="S123" s="108"/>
      <c r="T123" s="108"/>
      <c r="U123" s="108"/>
    </row>
    <row r="124" ht="9.75" customHeight="1">
      <c r="A124" s="108"/>
      <c r="B124" s="107"/>
      <c r="C124" s="107"/>
      <c r="D124" s="107"/>
      <c r="E124" s="108"/>
      <c r="F124" s="108"/>
      <c r="G124" s="109"/>
      <c r="H124" s="109"/>
      <c r="I124" s="109"/>
      <c r="J124" s="108"/>
      <c r="K124" s="108"/>
      <c r="L124" s="108"/>
      <c r="M124" s="108"/>
      <c r="N124" s="108"/>
      <c r="O124" s="108"/>
      <c r="P124" s="108"/>
      <c r="Q124" s="108"/>
      <c r="R124" s="108"/>
      <c r="S124" s="108"/>
      <c r="T124" s="108"/>
      <c r="U124" s="108"/>
    </row>
    <row r="125" ht="9.75" customHeight="1">
      <c r="A125" s="108"/>
      <c r="B125" s="107"/>
      <c r="C125" s="107"/>
      <c r="D125" s="107"/>
      <c r="E125" s="108"/>
      <c r="F125" s="108"/>
      <c r="G125" s="109"/>
      <c r="H125" s="109"/>
      <c r="I125" s="109"/>
      <c r="J125" s="108"/>
      <c r="K125" s="108"/>
      <c r="L125" s="108"/>
      <c r="M125" s="108"/>
      <c r="N125" s="108"/>
      <c r="O125" s="108"/>
      <c r="P125" s="108"/>
      <c r="Q125" s="108"/>
      <c r="R125" s="108"/>
      <c r="S125" s="108"/>
      <c r="T125" s="108"/>
      <c r="U125" s="108"/>
    </row>
    <row r="126" ht="9.75" customHeight="1">
      <c r="A126" s="108"/>
      <c r="B126" s="107"/>
      <c r="C126" s="107"/>
      <c r="D126" s="107"/>
      <c r="E126" s="108"/>
      <c r="F126" s="108"/>
      <c r="G126" s="109"/>
      <c r="H126" s="109"/>
      <c r="I126" s="109"/>
      <c r="J126" s="108"/>
      <c r="K126" s="108"/>
      <c r="L126" s="108"/>
      <c r="M126" s="108"/>
      <c r="N126" s="108"/>
      <c r="O126" s="108"/>
      <c r="P126" s="108"/>
      <c r="Q126" s="108"/>
      <c r="R126" s="108"/>
      <c r="S126" s="108"/>
      <c r="T126" s="108"/>
      <c r="U126" s="108"/>
    </row>
    <row r="127" ht="9.75" customHeight="1">
      <c r="A127" s="108"/>
      <c r="B127" s="107"/>
      <c r="C127" s="107"/>
      <c r="D127" s="107"/>
      <c r="E127" s="108"/>
      <c r="F127" s="108"/>
      <c r="G127" s="109"/>
      <c r="H127" s="109"/>
      <c r="I127" s="109"/>
      <c r="J127" s="108"/>
      <c r="K127" s="108"/>
      <c r="L127" s="108"/>
      <c r="M127" s="108"/>
      <c r="N127" s="108"/>
      <c r="O127" s="108"/>
      <c r="P127" s="108"/>
      <c r="Q127" s="108"/>
      <c r="R127" s="108"/>
      <c r="S127" s="108"/>
      <c r="T127" s="108"/>
      <c r="U127" s="108"/>
    </row>
    <row r="128" ht="9.75" customHeight="1">
      <c r="A128" s="108"/>
      <c r="B128" s="107"/>
      <c r="C128" s="107"/>
      <c r="D128" s="107"/>
      <c r="E128" s="108"/>
      <c r="F128" s="108"/>
      <c r="G128" s="109"/>
      <c r="H128" s="109"/>
      <c r="I128" s="109"/>
      <c r="J128" s="108"/>
      <c r="K128" s="108"/>
      <c r="L128" s="108"/>
      <c r="M128" s="108"/>
      <c r="N128" s="108"/>
      <c r="O128" s="108"/>
      <c r="P128" s="108"/>
      <c r="Q128" s="108"/>
      <c r="R128" s="108"/>
      <c r="S128" s="108"/>
      <c r="T128" s="108"/>
      <c r="U128" s="108"/>
    </row>
    <row r="129" ht="9.75" customHeight="1">
      <c r="A129" s="108"/>
      <c r="B129" s="107"/>
      <c r="C129" s="107"/>
      <c r="D129" s="107"/>
      <c r="E129" s="108"/>
      <c r="F129" s="108"/>
      <c r="G129" s="109"/>
      <c r="H129" s="109"/>
      <c r="I129" s="109"/>
      <c r="J129" s="108"/>
      <c r="K129" s="108"/>
      <c r="L129" s="108"/>
      <c r="M129" s="108"/>
      <c r="N129" s="108"/>
      <c r="O129" s="108"/>
      <c r="P129" s="108"/>
      <c r="Q129" s="108"/>
      <c r="R129" s="108"/>
      <c r="S129" s="108"/>
      <c r="T129" s="108"/>
      <c r="U129" s="108"/>
    </row>
    <row r="130" ht="9.75" customHeight="1">
      <c r="A130" s="108"/>
      <c r="B130" s="107"/>
      <c r="C130" s="107"/>
      <c r="D130" s="107"/>
      <c r="E130" s="108"/>
      <c r="F130" s="108"/>
      <c r="G130" s="109"/>
      <c r="H130" s="109"/>
      <c r="I130" s="109"/>
      <c r="J130" s="108"/>
      <c r="K130" s="108"/>
      <c r="L130" s="108"/>
      <c r="M130" s="108"/>
      <c r="N130" s="108"/>
      <c r="O130" s="108"/>
      <c r="P130" s="108"/>
      <c r="Q130" s="108"/>
      <c r="R130" s="108"/>
      <c r="S130" s="108"/>
      <c r="T130" s="108"/>
      <c r="U130" s="108"/>
    </row>
    <row r="131" ht="9.75" customHeight="1">
      <c r="A131" s="108"/>
      <c r="B131" s="107"/>
      <c r="C131" s="107"/>
      <c r="D131" s="107"/>
      <c r="E131" s="108"/>
      <c r="F131" s="108"/>
      <c r="G131" s="109"/>
      <c r="H131" s="109"/>
      <c r="I131" s="109"/>
      <c r="J131" s="108"/>
      <c r="K131" s="108"/>
      <c r="L131" s="108"/>
      <c r="M131" s="108"/>
      <c r="N131" s="108"/>
      <c r="O131" s="108"/>
      <c r="P131" s="108"/>
      <c r="Q131" s="108"/>
      <c r="R131" s="108"/>
      <c r="S131" s="108"/>
      <c r="T131" s="108"/>
      <c r="U131" s="108"/>
    </row>
    <row r="132" ht="9.75" customHeight="1">
      <c r="A132" s="108"/>
      <c r="B132" s="107"/>
      <c r="C132" s="107"/>
      <c r="D132" s="107"/>
      <c r="E132" s="108"/>
      <c r="F132" s="108"/>
      <c r="G132" s="109"/>
      <c r="H132" s="109"/>
      <c r="I132" s="109"/>
      <c r="J132" s="108"/>
      <c r="K132" s="108"/>
      <c r="L132" s="108"/>
      <c r="M132" s="108"/>
      <c r="N132" s="108"/>
      <c r="O132" s="108"/>
      <c r="P132" s="108"/>
      <c r="Q132" s="108"/>
      <c r="R132" s="108"/>
      <c r="S132" s="108"/>
      <c r="T132" s="108"/>
      <c r="U132" s="108"/>
    </row>
    <row r="133" ht="9.75" customHeight="1">
      <c r="A133" s="108"/>
      <c r="B133" s="107"/>
      <c r="C133" s="107"/>
      <c r="D133" s="107"/>
      <c r="E133" s="108"/>
      <c r="F133" s="108"/>
      <c r="G133" s="109"/>
      <c r="H133" s="109"/>
      <c r="I133" s="109"/>
      <c r="J133" s="108"/>
      <c r="K133" s="108"/>
      <c r="L133" s="108"/>
      <c r="M133" s="108"/>
      <c r="N133" s="108"/>
      <c r="O133" s="108"/>
      <c r="P133" s="108"/>
      <c r="Q133" s="108"/>
      <c r="R133" s="108"/>
      <c r="S133" s="108"/>
      <c r="T133" s="108"/>
      <c r="U133" s="108"/>
    </row>
    <row r="134" ht="9.75" customHeight="1">
      <c r="A134" s="108"/>
      <c r="B134" s="107"/>
      <c r="C134" s="107"/>
      <c r="D134" s="107"/>
      <c r="E134" s="108"/>
      <c r="F134" s="108"/>
      <c r="G134" s="109"/>
      <c r="H134" s="109"/>
      <c r="I134" s="109"/>
      <c r="J134" s="108"/>
      <c r="K134" s="108"/>
      <c r="L134" s="108"/>
      <c r="M134" s="108"/>
      <c r="N134" s="108"/>
      <c r="O134" s="108"/>
      <c r="P134" s="108"/>
      <c r="Q134" s="108"/>
      <c r="R134" s="108"/>
      <c r="S134" s="108"/>
      <c r="T134" s="108"/>
      <c r="U134" s="108"/>
    </row>
    <row r="135" ht="9.75" customHeight="1">
      <c r="A135" s="108"/>
      <c r="B135" s="107"/>
      <c r="C135" s="107"/>
      <c r="D135" s="107"/>
      <c r="E135" s="108"/>
      <c r="F135" s="108"/>
      <c r="G135" s="109"/>
      <c r="H135" s="109"/>
      <c r="I135" s="109"/>
      <c r="J135" s="108"/>
      <c r="K135" s="108"/>
      <c r="L135" s="108"/>
      <c r="M135" s="108"/>
      <c r="N135" s="108"/>
      <c r="O135" s="108"/>
      <c r="P135" s="108"/>
      <c r="Q135" s="108"/>
      <c r="R135" s="108"/>
      <c r="S135" s="108"/>
      <c r="T135" s="108"/>
      <c r="U135" s="108"/>
    </row>
    <row r="136" ht="9.75" customHeight="1">
      <c r="A136" s="108"/>
      <c r="B136" s="107"/>
      <c r="C136" s="107"/>
      <c r="D136" s="107"/>
      <c r="E136" s="108"/>
      <c r="F136" s="108"/>
      <c r="G136" s="109"/>
      <c r="H136" s="109"/>
      <c r="I136" s="109"/>
      <c r="J136" s="108"/>
      <c r="K136" s="108"/>
      <c r="L136" s="108"/>
      <c r="M136" s="108"/>
      <c r="N136" s="108"/>
      <c r="O136" s="108"/>
      <c r="P136" s="108"/>
      <c r="Q136" s="108"/>
      <c r="R136" s="108"/>
      <c r="S136" s="108"/>
      <c r="T136" s="108"/>
      <c r="U136" s="108"/>
    </row>
    <row r="137" ht="9.75" customHeight="1">
      <c r="A137" s="108"/>
      <c r="B137" s="107"/>
      <c r="C137" s="107"/>
      <c r="D137" s="107"/>
      <c r="E137" s="108"/>
      <c r="F137" s="108"/>
      <c r="G137" s="109"/>
      <c r="H137" s="109"/>
      <c r="I137" s="109"/>
      <c r="J137" s="108"/>
      <c r="K137" s="108"/>
      <c r="L137" s="108"/>
      <c r="M137" s="108"/>
      <c r="N137" s="108"/>
      <c r="O137" s="108"/>
      <c r="P137" s="108"/>
      <c r="Q137" s="108"/>
      <c r="R137" s="108"/>
      <c r="S137" s="108"/>
      <c r="T137" s="108"/>
      <c r="U137" s="108"/>
    </row>
    <row r="138" ht="9.75" customHeight="1">
      <c r="A138" s="108"/>
      <c r="B138" s="107"/>
      <c r="C138" s="107"/>
      <c r="D138" s="107"/>
      <c r="E138" s="108"/>
      <c r="F138" s="108"/>
      <c r="G138" s="109"/>
      <c r="H138" s="109"/>
      <c r="I138" s="109"/>
      <c r="J138" s="108"/>
      <c r="K138" s="108"/>
      <c r="L138" s="108"/>
      <c r="M138" s="108"/>
      <c r="N138" s="108"/>
      <c r="O138" s="108"/>
      <c r="P138" s="108"/>
      <c r="Q138" s="108"/>
      <c r="R138" s="108"/>
      <c r="S138" s="108"/>
      <c r="T138" s="108"/>
      <c r="U138" s="108"/>
    </row>
    <row r="139" ht="9.75" customHeight="1">
      <c r="A139" s="108"/>
      <c r="B139" s="107"/>
      <c r="C139" s="107"/>
      <c r="D139" s="107"/>
      <c r="E139" s="108"/>
      <c r="F139" s="108"/>
      <c r="G139" s="109"/>
      <c r="H139" s="109"/>
      <c r="I139" s="109"/>
      <c r="J139" s="108"/>
      <c r="K139" s="108"/>
      <c r="L139" s="108"/>
      <c r="M139" s="108"/>
      <c r="N139" s="108"/>
      <c r="O139" s="108"/>
      <c r="P139" s="108"/>
      <c r="Q139" s="108"/>
      <c r="R139" s="108"/>
      <c r="S139" s="108"/>
      <c r="T139" s="108"/>
      <c r="U139" s="108"/>
    </row>
    <row r="140" ht="9.75" customHeight="1">
      <c r="A140" s="108"/>
      <c r="B140" s="107"/>
      <c r="C140" s="107"/>
      <c r="D140" s="107"/>
      <c r="E140" s="108"/>
      <c r="F140" s="108"/>
      <c r="G140" s="109"/>
      <c r="H140" s="109"/>
      <c r="I140" s="109"/>
      <c r="J140" s="108"/>
      <c r="K140" s="108"/>
      <c r="L140" s="108"/>
      <c r="M140" s="108"/>
      <c r="N140" s="108"/>
      <c r="O140" s="108"/>
      <c r="P140" s="108"/>
      <c r="Q140" s="108"/>
      <c r="R140" s="108"/>
      <c r="S140" s="108"/>
      <c r="T140" s="108"/>
      <c r="U140" s="108"/>
    </row>
    <row r="141" ht="9.75" customHeight="1">
      <c r="A141" s="108"/>
      <c r="B141" s="107"/>
      <c r="C141" s="107"/>
      <c r="D141" s="107"/>
      <c r="E141" s="108"/>
      <c r="F141" s="108"/>
      <c r="G141" s="109"/>
      <c r="H141" s="109"/>
      <c r="I141" s="109"/>
      <c r="J141" s="108"/>
      <c r="K141" s="108"/>
      <c r="L141" s="108"/>
      <c r="M141" s="108"/>
      <c r="N141" s="108"/>
      <c r="O141" s="108"/>
      <c r="P141" s="108"/>
      <c r="Q141" s="108"/>
      <c r="R141" s="108"/>
      <c r="S141" s="108"/>
      <c r="T141" s="108"/>
      <c r="U141" s="108"/>
    </row>
    <row r="142" ht="9.75" customHeight="1">
      <c r="A142" s="108"/>
      <c r="B142" s="107"/>
      <c r="C142" s="107"/>
      <c r="D142" s="107"/>
      <c r="E142" s="108"/>
      <c r="F142" s="108"/>
      <c r="G142" s="109"/>
      <c r="H142" s="109"/>
      <c r="I142" s="109"/>
      <c r="J142" s="108"/>
      <c r="K142" s="108"/>
      <c r="L142" s="108"/>
      <c r="M142" s="108"/>
      <c r="N142" s="108"/>
      <c r="O142" s="108"/>
      <c r="P142" s="108"/>
      <c r="Q142" s="108"/>
      <c r="R142" s="108"/>
      <c r="S142" s="108"/>
      <c r="T142" s="108"/>
      <c r="U142" s="108"/>
    </row>
    <row r="143" ht="9.75" customHeight="1">
      <c r="A143" s="108"/>
      <c r="B143" s="107"/>
      <c r="C143" s="107"/>
      <c r="D143" s="107"/>
      <c r="E143" s="108"/>
      <c r="F143" s="108"/>
      <c r="G143" s="109"/>
      <c r="H143" s="109"/>
      <c r="I143" s="109"/>
      <c r="J143" s="108"/>
      <c r="K143" s="108"/>
      <c r="L143" s="108"/>
      <c r="M143" s="108"/>
      <c r="N143" s="108"/>
      <c r="O143" s="108"/>
      <c r="P143" s="108"/>
      <c r="Q143" s="108"/>
      <c r="R143" s="108"/>
      <c r="S143" s="108"/>
      <c r="T143" s="108"/>
      <c r="U143" s="108"/>
    </row>
    <row r="144" ht="9.75" customHeight="1">
      <c r="A144" s="108"/>
      <c r="B144" s="107"/>
      <c r="C144" s="107"/>
      <c r="D144" s="107"/>
      <c r="E144" s="108"/>
      <c r="F144" s="108"/>
      <c r="G144" s="109"/>
      <c r="H144" s="109"/>
      <c r="I144" s="109"/>
      <c r="J144" s="108"/>
      <c r="K144" s="108"/>
      <c r="L144" s="108"/>
      <c r="M144" s="108"/>
      <c r="N144" s="108"/>
      <c r="O144" s="108"/>
      <c r="P144" s="108"/>
      <c r="Q144" s="108"/>
      <c r="R144" s="108"/>
      <c r="S144" s="108"/>
      <c r="T144" s="108"/>
      <c r="U144" s="108"/>
    </row>
    <row r="145" ht="9.75" customHeight="1">
      <c r="A145" s="108"/>
      <c r="B145" s="107"/>
      <c r="C145" s="107"/>
      <c r="D145" s="107"/>
      <c r="E145" s="108"/>
      <c r="F145" s="108"/>
      <c r="G145" s="109"/>
      <c r="H145" s="109"/>
      <c r="I145" s="109"/>
      <c r="J145" s="108"/>
      <c r="K145" s="108"/>
      <c r="L145" s="108"/>
      <c r="M145" s="108"/>
      <c r="N145" s="108"/>
      <c r="O145" s="108"/>
      <c r="P145" s="108"/>
      <c r="Q145" s="108"/>
      <c r="R145" s="108"/>
      <c r="S145" s="108"/>
      <c r="T145" s="108"/>
      <c r="U145" s="108"/>
    </row>
    <row r="146" ht="9.75" customHeight="1">
      <c r="A146" s="108"/>
      <c r="B146" s="107"/>
      <c r="C146" s="107"/>
      <c r="D146" s="107"/>
      <c r="E146" s="108"/>
      <c r="F146" s="108"/>
      <c r="G146" s="109"/>
      <c r="H146" s="109"/>
      <c r="I146" s="109"/>
      <c r="J146" s="108"/>
      <c r="K146" s="108"/>
      <c r="L146" s="108"/>
      <c r="M146" s="108"/>
      <c r="N146" s="108"/>
      <c r="O146" s="108"/>
      <c r="P146" s="108"/>
      <c r="Q146" s="108"/>
      <c r="R146" s="108"/>
      <c r="S146" s="108"/>
      <c r="T146" s="108"/>
      <c r="U146" s="108"/>
    </row>
    <row r="147" ht="9.75" customHeight="1">
      <c r="A147" s="108"/>
      <c r="B147" s="107"/>
      <c r="C147" s="107"/>
      <c r="D147" s="107"/>
      <c r="E147" s="108"/>
      <c r="F147" s="108"/>
      <c r="G147" s="109"/>
      <c r="H147" s="109"/>
      <c r="I147" s="109"/>
      <c r="J147" s="108"/>
      <c r="K147" s="108"/>
      <c r="L147" s="108"/>
      <c r="M147" s="108"/>
      <c r="N147" s="108"/>
      <c r="O147" s="108"/>
      <c r="P147" s="108"/>
      <c r="Q147" s="108"/>
      <c r="R147" s="108"/>
      <c r="S147" s="108"/>
      <c r="T147" s="108"/>
      <c r="U147" s="108"/>
    </row>
    <row r="148" ht="9.75" customHeight="1">
      <c r="A148" s="108"/>
      <c r="B148" s="107"/>
      <c r="C148" s="107"/>
      <c r="D148" s="107"/>
      <c r="E148" s="108"/>
      <c r="F148" s="108"/>
      <c r="G148" s="109"/>
      <c r="H148" s="109"/>
      <c r="I148" s="109"/>
      <c r="J148" s="108"/>
      <c r="K148" s="108"/>
      <c r="L148" s="108"/>
      <c r="M148" s="108"/>
      <c r="N148" s="108"/>
      <c r="O148" s="108"/>
      <c r="P148" s="108"/>
      <c r="Q148" s="108"/>
      <c r="R148" s="108"/>
      <c r="S148" s="108"/>
      <c r="T148" s="108"/>
      <c r="U148" s="108"/>
    </row>
    <row r="149" ht="9.75" customHeight="1">
      <c r="A149" s="108"/>
      <c r="B149" s="107"/>
      <c r="C149" s="107"/>
      <c r="D149" s="107"/>
      <c r="E149" s="108"/>
      <c r="F149" s="108"/>
      <c r="G149" s="109"/>
      <c r="H149" s="109"/>
      <c r="I149" s="109"/>
      <c r="J149" s="108"/>
      <c r="K149" s="108"/>
      <c r="L149" s="108"/>
      <c r="M149" s="108"/>
      <c r="N149" s="108"/>
      <c r="O149" s="108"/>
      <c r="P149" s="108"/>
      <c r="Q149" s="108"/>
      <c r="R149" s="108"/>
      <c r="S149" s="108"/>
      <c r="T149" s="108"/>
      <c r="U149" s="108"/>
    </row>
    <row r="150" ht="9.75" customHeight="1">
      <c r="A150" s="108"/>
      <c r="B150" s="107"/>
      <c r="C150" s="107"/>
      <c r="D150" s="107"/>
      <c r="E150" s="108"/>
      <c r="F150" s="108"/>
      <c r="G150" s="109"/>
      <c r="H150" s="109"/>
      <c r="I150" s="109"/>
      <c r="J150" s="108"/>
      <c r="K150" s="108"/>
      <c r="L150" s="108"/>
      <c r="M150" s="108"/>
      <c r="N150" s="108"/>
      <c r="O150" s="108"/>
      <c r="P150" s="108"/>
      <c r="Q150" s="108"/>
      <c r="R150" s="108"/>
      <c r="S150" s="108"/>
      <c r="T150" s="108"/>
      <c r="U150" s="108"/>
    </row>
    <row r="151" ht="9.75" customHeight="1">
      <c r="A151" s="108"/>
      <c r="B151" s="107"/>
      <c r="C151" s="107"/>
      <c r="D151" s="107"/>
      <c r="E151" s="108"/>
      <c r="F151" s="108"/>
      <c r="G151" s="109"/>
      <c r="H151" s="109"/>
      <c r="I151" s="109"/>
      <c r="J151" s="108"/>
      <c r="K151" s="108"/>
      <c r="L151" s="108"/>
      <c r="M151" s="108"/>
      <c r="N151" s="108"/>
      <c r="O151" s="108"/>
      <c r="P151" s="108"/>
      <c r="Q151" s="108"/>
      <c r="R151" s="108"/>
      <c r="S151" s="108"/>
      <c r="T151" s="108"/>
      <c r="U151" s="108"/>
    </row>
    <row r="152" ht="9.75" customHeight="1">
      <c r="A152" s="108"/>
      <c r="B152" s="107"/>
      <c r="C152" s="107"/>
      <c r="D152" s="107"/>
      <c r="E152" s="108"/>
      <c r="F152" s="108"/>
      <c r="G152" s="109"/>
      <c r="H152" s="109"/>
      <c r="I152" s="109"/>
      <c r="J152" s="108"/>
      <c r="K152" s="108"/>
      <c r="L152" s="108"/>
      <c r="M152" s="108"/>
      <c r="N152" s="108"/>
      <c r="O152" s="108"/>
      <c r="P152" s="108"/>
      <c r="Q152" s="108"/>
      <c r="R152" s="108"/>
      <c r="S152" s="108"/>
      <c r="T152" s="108"/>
      <c r="U152" s="108"/>
    </row>
    <row r="153" ht="9.75" customHeight="1">
      <c r="A153" s="108"/>
      <c r="B153" s="107"/>
      <c r="C153" s="107"/>
      <c r="D153" s="107"/>
      <c r="E153" s="108"/>
      <c r="F153" s="108"/>
      <c r="G153" s="109"/>
      <c r="H153" s="109"/>
      <c r="I153" s="109"/>
      <c r="J153" s="108"/>
      <c r="K153" s="108"/>
      <c r="L153" s="108"/>
      <c r="M153" s="108"/>
      <c r="N153" s="108"/>
      <c r="O153" s="108"/>
      <c r="P153" s="108"/>
      <c r="Q153" s="108"/>
      <c r="R153" s="108"/>
      <c r="S153" s="108"/>
      <c r="T153" s="108"/>
      <c r="U153" s="108"/>
    </row>
    <row r="154" ht="9.75" customHeight="1">
      <c r="A154" s="108"/>
      <c r="B154" s="107"/>
      <c r="C154" s="107"/>
      <c r="D154" s="107"/>
      <c r="E154" s="108"/>
      <c r="F154" s="108"/>
      <c r="G154" s="109"/>
      <c r="H154" s="109"/>
      <c r="I154" s="109"/>
      <c r="J154" s="108"/>
      <c r="K154" s="108"/>
      <c r="L154" s="108"/>
      <c r="M154" s="108"/>
      <c r="N154" s="108"/>
      <c r="O154" s="108"/>
      <c r="P154" s="108"/>
      <c r="Q154" s="108"/>
      <c r="R154" s="108"/>
      <c r="S154" s="108"/>
      <c r="T154" s="108"/>
      <c r="U154" s="108"/>
    </row>
    <row r="155" ht="9.75" customHeight="1">
      <c r="A155" s="108"/>
      <c r="B155" s="107"/>
      <c r="C155" s="107"/>
      <c r="D155" s="107"/>
      <c r="E155" s="108"/>
      <c r="F155" s="108"/>
      <c r="G155" s="109"/>
      <c r="H155" s="109"/>
      <c r="I155" s="109"/>
      <c r="J155" s="108"/>
      <c r="K155" s="108"/>
      <c r="L155" s="108"/>
      <c r="M155" s="108"/>
      <c r="N155" s="108"/>
      <c r="O155" s="108"/>
      <c r="P155" s="108"/>
      <c r="Q155" s="108"/>
      <c r="R155" s="108"/>
      <c r="S155" s="108"/>
      <c r="T155" s="108"/>
      <c r="U155" s="108"/>
    </row>
    <row r="156" ht="9.75" customHeight="1">
      <c r="A156" s="108"/>
      <c r="B156" s="107"/>
      <c r="C156" s="107"/>
      <c r="D156" s="107"/>
      <c r="E156" s="108"/>
      <c r="F156" s="108"/>
      <c r="G156" s="109"/>
      <c r="H156" s="109"/>
      <c r="I156" s="109"/>
      <c r="J156" s="108"/>
      <c r="K156" s="108"/>
      <c r="L156" s="108"/>
      <c r="M156" s="108"/>
      <c r="N156" s="108"/>
      <c r="O156" s="108"/>
      <c r="P156" s="108"/>
      <c r="Q156" s="108"/>
      <c r="R156" s="108"/>
      <c r="S156" s="108"/>
      <c r="T156" s="108"/>
      <c r="U156" s="108"/>
    </row>
    <row r="157" ht="9.75" customHeight="1">
      <c r="A157" s="108"/>
      <c r="B157" s="107"/>
      <c r="C157" s="107"/>
      <c r="D157" s="107"/>
      <c r="E157" s="108"/>
      <c r="F157" s="108"/>
      <c r="G157" s="109"/>
      <c r="H157" s="109"/>
      <c r="I157" s="109"/>
      <c r="J157" s="108"/>
      <c r="K157" s="108"/>
      <c r="L157" s="108"/>
      <c r="M157" s="108"/>
      <c r="N157" s="108"/>
      <c r="O157" s="108"/>
      <c r="P157" s="108"/>
      <c r="Q157" s="108"/>
      <c r="R157" s="108"/>
      <c r="S157" s="108"/>
      <c r="T157" s="108"/>
      <c r="U157" s="108"/>
    </row>
    <row r="158" ht="9.75" customHeight="1">
      <c r="A158" s="108"/>
      <c r="B158" s="107"/>
      <c r="C158" s="107"/>
      <c r="D158" s="107"/>
      <c r="E158" s="108"/>
      <c r="F158" s="108"/>
      <c r="G158" s="109"/>
      <c r="H158" s="109"/>
      <c r="I158" s="109"/>
      <c r="J158" s="108"/>
      <c r="K158" s="108"/>
      <c r="L158" s="108"/>
      <c r="M158" s="108"/>
      <c r="N158" s="108"/>
      <c r="O158" s="108"/>
      <c r="P158" s="108"/>
      <c r="Q158" s="108"/>
      <c r="R158" s="108"/>
      <c r="S158" s="108"/>
      <c r="T158" s="108"/>
      <c r="U158" s="108"/>
    </row>
    <row r="159" ht="9.75" customHeight="1">
      <c r="A159" s="108"/>
      <c r="B159" s="107"/>
      <c r="C159" s="107"/>
      <c r="D159" s="107"/>
      <c r="E159" s="108"/>
      <c r="F159" s="108"/>
      <c r="G159" s="109"/>
      <c r="H159" s="109"/>
      <c r="I159" s="109"/>
      <c r="J159" s="108"/>
      <c r="K159" s="108"/>
      <c r="L159" s="108"/>
      <c r="M159" s="108"/>
      <c r="N159" s="108"/>
      <c r="O159" s="108"/>
      <c r="P159" s="108"/>
      <c r="Q159" s="108"/>
      <c r="R159" s="108"/>
      <c r="S159" s="108"/>
      <c r="T159" s="108"/>
      <c r="U159" s="108"/>
    </row>
    <row r="160" ht="9.75" customHeight="1">
      <c r="A160" s="108"/>
      <c r="B160" s="107"/>
      <c r="C160" s="107"/>
      <c r="D160" s="107"/>
      <c r="E160" s="108"/>
      <c r="F160" s="108"/>
      <c r="G160" s="109"/>
      <c r="H160" s="109"/>
      <c r="I160" s="109"/>
      <c r="J160" s="108"/>
      <c r="K160" s="108"/>
      <c r="L160" s="108"/>
      <c r="M160" s="108"/>
      <c r="N160" s="108"/>
      <c r="O160" s="108"/>
      <c r="P160" s="108"/>
      <c r="Q160" s="108"/>
      <c r="R160" s="108"/>
      <c r="S160" s="108"/>
      <c r="T160" s="108"/>
      <c r="U160" s="108"/>
    </row>
    <row r="161" ht="9.75" customHeight="1">
      <c r="A161" s="108"/>
      <c r="B161" s="107"/>
      <c r="C161" s="107"/>
      <c r="D161" s="107"/>
      <c r="E161" s="108"/>
      <c r="F161" s="108"/>
      <c r="G161" s="109"/>
      <c r="H161" s="109"/>
      <c r="I161" s="109"/>
      <c r="J161" s="108"/>
      <c r="K161" s="108"/>
      <c r="L161" s="108"/>
      <c r="M161" s="108"/>
      <c r="N161" s="108"/>
      <c r="O161" s="108"/>
      <c r="P161" s="108"/>
      <c r="Q161" s="108"/>
      <c r="R161" s="108"/>
      <c r="S161" s="108"/>
      <c r="T161" s="108"/>
      <c r="U161" s="108"/>
    </row>
    <row r="162" ht="9.75" customHeight="1">
      <c r="A162" s="108"/>
      <c r="B162" s="107"/>
      <c r="C162" s="107"/>
      <c r="D162" s="107"/>
      <c r="E162" s="108"/>
      <c r="F162" s="108"/>
      <c r="G162" s="109"/>
      <c r="H162" s="109"/>
      <c r="I162" s="109"/>
      <c r="J162" s="108"/>
      <c r="K162" s="108"/>
      <c r="L162" s="108"/>
      <c r="M162" s="108"/>
      <c r="N162" s="108"/>
      <c r="O162" s="108"/>
      <c r="P162" s="108"/>
      <c r="Q162" s="108"/>
      <c r="R162" s="108"/>
      <c r="S162" s="108"/>
      <c r="T162" s="108"/>
      <c r="U162" s="108"/>
    </row>
    <row r="163" ht="9.75" customHeight="1">
      <c r="A163" s="108"/>
      <c r="B163" s="107"/>
      <c r="C163" s="107"/>
      <c r="D163" s="107"/>
      <c r="E163" s="108"/>
      <c r="F163" s="108"/>
      <c r="G163" s="109"/>
      <c r="H163" s="109"/>
      <c r="I163" s="109"/>
      <c r="J163" s="108"/>
      <c r="K163" s="108"/>
      <c r="L163" s="108"/>
      <c r="M163" s="108"/>
      <c r="N163" s="108"/>
      <c r="O163" s="108"/>
      <c r="P163" s="108"/>
      <c r="Q163" s="108"/>
      <c r="R163" s="108"/>
      <c r="S163" s="108"/>
      <c r="T163" s="108"/>
      <c r="U163" s="108"/>
    </row>
    <row r="164" ht="9.75" customHeight="1">
      <c r="A164" s="108"/>
      <c r="B164" s="107"/>
      <c r="C164" s="107"/>
      <c r="D164" s="107"/>
      <c r="E164" s="108"/>
      <c r="F164" s="108"/>
      <c r="G164" s="109"/>
      <c r="H164" s="109"/>
      <c r="I164" s="109"/>
      <c r="J164" s="108"/>
      <c r="K164" s="108"/>
      <c r="L164" s="108"/>
      <c r="M164" s="108"/>
      <c r="N164" s="108"/>
      <c r="O164" s="108"/>
      <c r="P164" s="108"/>
      <c r="Q164" s="108"/>
      <c r="R164" s="108"/>
      <c r="S164" s="108"/>
      <c r="T164" s="108"/>
      <c r="U164" s="108"/>
    </row>
    <row r="165" ht="9.75" customHeight="1">
      <c r="A165" s="108"/>
      <c r="B165" s="107"/>
      <c r="C165" s="107"/>
      <c r="D165" s="107"/>
      <c r="E165" s="108"/>
      <c r="F165" s="108"/>
      <c r="G165" s="109"/>
      <c r="H165" s="109"/>
      <c r="I165" s="109"/>
      <c r="J165" s="108"/>
      <c r="K165" s="108"/>
      <c r="L165" s="108"/>
      <c r="M165" s="108"/>
      <c r="N165" s="108"/>
      <c r="O165" s="108"/>
      <c r="P165" s="108"/>
      <c r="Q165" s="108"/>
      <c r="R165" s="108"/>
      <c r="S165" s="108"/>
      <c r="T165" s="108"/>
      <c r="U165" s="108"/>
    </row>
    <row r="166" ht="9.75" customHeight="1">
      <c r="A166" s="108"/>
      <c r="B166" s="107"/>
      <c r="C166" s="107"/>
      <c r="D166" s="107"/>
      <c r="E166" s="108"/>
      <c r="F166" s="108"/>
      <c r="G166" s="109"/>
      <c r="H166" s="109"/>
      <c r="I166" s="109"/>
      <c r="J166" s="108"/>
      <c r="K166" s="108"/>
      <c r="L166" s="108"/>
      <c r="M166" s="108"/>
      <c r="N166" s="108"/>
      <c r="O166" s="108"/>
      <c r="P166" s="108"/>
      <c r="Q166" s="108"/>
      <c r="R166" s="108"/>
      <c r="S166" s="108"/>
      <c r="T166" s="108"/>
      <c r="U166" s="108"/>
    </row>
    <row r="167" ht="9.75" customHeight="1">
      <c r="A167" s="108"/>
      <c r="B167" s="107"/>
      <c r="C167" s="107"/>
      <c r="D167" s="107"/>
      <c r="E167" s="108"/>
      <c r="F167" s="108"/>
      <c r="G167" s="109"/>
      <c r="H167" s="109"/>
      <c r="I167" s="109"/>
      <c r="J167" s="108"/>
      <c r="K167" s="108"/>
      <c r="L167" s="108"/>
      <c r="M167" s="108"/>
      <c r="N167" s="108"/>
      <c r="O167" s="108"/>
      <c r="P167" s="108"/>
      <c r="Q167" s="108"/>
      <c r="R167" s="108"/>
      <c r="S167" s="108"/>
      <c r="T167" s="108"/>
      <c r="U167" s="108"/>
    </row>
    <row r="168" ht="9.75" customHeight="1">
      <c r="A168" s="108"/>
      <c r="B168" s="107"/>
      <c r="C168" s="107"/>
      <c r="D168" s="107"/>
      <c r="E168" s="108"/>
      <c r="F168" s="108"/>
      <c r="G168" s="109"/>
      <c r="H168" s="109"/>
      <c r="I168" s="109"/>
      <c r="J168" s="108"/>
      <c r="K168" s="108"/>
      <c r="L168" s="108"/>
      <c r="M168" s="108"/>
      <c r="N168" s="108"/>
      <c r="O168" s="108"/>
      <c r="P168" s="108"/>
      <c r="Q168" s="108"/>
      <c r="R168" s="108"/>
      <c r="S168" s="108"/>
      <c r="T168" s="108"/>
      <c r="U168" s="108"/>
    </row>
    <row r="169" ht="9.75" customHeight="1">
      <c r="A169" s="108"/>
      <c r="B169" s="107"/>
      <c r="C169" s="107"/>
      <c r="D169" s="107"/>
      <c r="E169" s="108"/>
      <c r="F169" s="108"/>
      <c r="G169" s="109"/>
      <c r="H169" s="109"/>
      <c r="I169" s="109"/>
      <c r="J169" s="108"/>
      <c r="K169" s="108"/>
      <c r="L169" s="108"/>
      <c r="M169" s="108"/>
      <c r="N169" s="108"/>
      <c r="O169" s="108"/>
      <c r="P169" s="108"/>
      <c r="Q169" s="108"/>
      <c r="R169" s="108"/>
      <c r="S169" s="108"/>
      <c r="T169" s="108"/>
      <c r="U169" s="108"/>
    </row>
  </sheetData>
  <mergeCells count="1">
    <mergeCell ref="B22:C22"/>
  </mergeCells>
  <printOptions/>
  <pageMargins bottom="0.75" footer="0.0" header="0.0" left="0.7" right="0.7" top="0.75"/>
  <pageSetup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71"/>
    <col customWidth="1" min="2" max="3" width="8.29"/>
    <col customWidth="1" min="4" max="4" width="12.14"/>
    <col customWidth="1" min="5" max="6" width="7.57"/>
    <col customWidth="1" min="7" max="7" width="6.71"/>
    <col customWidth="1" min="8" max="9" width="6.29"/>
    <col customWidth="1" min="10" max="10" width="9.71"/>
    <col customWidth="1" min="11" max="14" width="7.86"/>
    <col customWidth="1" min="15" max="15" width="5.43"/>
    <col customWidth="1" min="16" max="16" width="5.86"/>
    <col customWidth="1" min="17" max="17" width="2.29"/>
  </cols>
  <sheetData>
    <row r="1" ht="9.75" customHeight="1">
      <c r="A1" s="132" t="s">
        <v>0</v>
      </c>
      <c r="B1" s="133" t="s">
        <v>99</v>
      </c>
      <c r="C1" s="133" t="s">
        <v>4</v>
      </c>
      <c r="D1" s="133" t="s">
        <v>5</v>
      </c>
      <c r="E1" s="133" t="s">
        <v>6</v>
      </c>
      <c r="F1" s="133" t="s">
        <v>7</v>
      </c>
      <c r="G1" s="133" t="s">
        <v>8</v>
      </c>
      <c r="H1" s="133" t="s">
        <v>9</v>
      </c>
      <c r="I1" s="133" t="s">
        <v>10</v>
      </c>
      <c r="J1" s="133" t="s">
        <v>11</v>
      </c>
      <c r="K1" s="133" t="s">
        <v>12</v>
      </c>
      <c r="L1" s="133" t="s">
        <v>13</v>
      </c>
      <c r="M1" s="133" t="s">
        <v>100</v>
      </c>
      <c r="N1" s="133" t="s">
        <v>101</v>
      </c>
      <c r="O1" s="133" t="s">
        <v>14</v>
      </c>
      <c r="P1" s="133" t="s">
        <v>15</v>
      </c>
      <c r="Q1" s="133"/>
    </row>
    <row r="2" ht="9.75" customHeight="1">
      <c r="A2" s="108" t="s">
        <v>16</v>
      </c>
      <c r="B2" s="96">
        <v>1.32</v>
      </c>
      <c r="C2" s="97">
        <v>8404.3</v>
      </c>
      <c r="D2" s="98" t="str">
        <f t="shared" ref="D2:D16" si="1">B2*C2</f>
        <v>  11,094   </v>
      </c>
      <c r="E2" s="99">
        <v>6.0</v>
      </c>
      <c r="F2" s="99">
        <v>556.0</v>
      </c>
      <c r="G2" s="100">
        <v>478.0</v>
      </c>
      <c r="H2" s="100">
        <v>597.0</v>
      </c>
      <c r="I2" s="100">
        <v>720.0</v>
      </c>
      <c r="J2" s="101">
        <v>375.0</v>
      </c>
      <c r="K2" s="101">
        <v>470.0</v>
      </c>
      <c r="L2" s="101">
        <v>557.0</v>
      </c>
      <c r="M2" s="101" t="str">
        <f t="shared" ref="M2:M16" si="2">D2+E2-F2</f>
        <v>  10,544   </v>
      </c>
      <c r="N2" s="101" t="str">
        <f t="shared" ref="N2:N16" si="3">M2/G2</f>
        <v>  22   </v>
      </c>
      <c r="O2" s="104">
        <v>1.11</v>
      </c>
      <c r="P2" s="105">
        <v>0.18</v>
      </c>
      <c r="Q2" s="108"/>
    </row>
    <row r="3" ht="9.75" customHeight="1">
      <c r="A3" s="108" t="s">
        <v>19</v>
      </c>
      <c r="B3" s="96">
        <v>7.6</v>
      </c>
      <c r="C3" s="97">
        <v>302.0</v>
      </c>
      <c r="D3" s="98" t="str">
        <f t="shared" si="1"/>
        <v>  2,295   </v>
      </c>
      <c r="E3" s="99">
        <v>494.0</v>
      </c>
      <c r="F3" s="99">
        <v>283.0</v>
      </c>
      <c r="G3" s="100">
        <v>160.0</v>
      </c>
      <c r="H3" s="100">
        <v>193.0</v>
      </c>
      <c r="I3" s="100">
        <v>229.0</v>
      </c>
      <c r="J3" s="101">
        <v>51.0</v>
      </c>
      <c r="K3" s="101">
        <v>95.0</v>
      </c>
      <c r="L3" s="101">
        <v>123.0</v>
      </c>
      <c r="M3" s="101" t="str">
        <f t="shared" si="2"/>
        <v>  2,506   </v>
      </c>
      <c r="N3" s="101" t="str">
        <f t="shared" si="3"/>
        <v>  16   </v>
      </c>
      <c r="O3" s="104">
        <v>0.68</v>
      </c>
      <c r="P3" s="105">
        <v>0.16</v>
      </c>
      <c r="Q3" s="108"/>
    </row>
    <row r="4" ht="9.75" customHeight="1">
      <c r="A4" s="108" t="s">
        <v>22</v>
      </c>
      <c r="B4" s="96">
        <v>13.85</v>
      </c>
      <c r="C4" s="97">
        <v>431.3</v>
      </c>
      <c r="D4" s="98" t="str">
        <f t="shared" si="1"/>
        <v>  5,974   </v>
      </c>
      <c r="E4" s="99">
        <v>287.0</v>
      </c>
      <c r="F4" s="99">
        <v>398.0</v>
      </c>
      <c r="G4" s="100">
        <v>378.0</v>
      </c>
      <c r="H4" s="100">
        <v>468.0</v>
      </c>
      <c r="I4" s="100">
        <v>546.0</v>
      </c>
      <c r="J4" s="101">
        <v>217.0</v>
      </c>
      <c r="K4" s="101">
        <v>278.0</v>
      </c>
      <c r="L4" s="101">
        <v>332.0</v>
      </c>
      <c r="M4" s="101" t="str">
        <f t="shared" si="2"/>
        <v>  5,863   </v>
      </c>
      <c r="N4" s="101" t="str">
        <f t="shared" si="3"/>
        <v>  16   </v>
      </c>
      <c r="O4" s="104">
        <v>1.24</v>
      </c>
      <c r="P4" s="105">
        <v>0.3</v>
      </c>
      <c r="Q4" s="108"/>
    </row>
    <row r="5" ht="9.75" customHeight="1">
      <c r="A5" s="108" t="s">
        <v>25</v>
      </c>
      <c r="B5" s="96">
        <v>154.94</v>
      </c>
      <c r="C5" s="97">
        <v>105.2</v>
      </c>
      <c r="D5" s="98" t="str">
        <f t="shared" si="1"/>
        <v>  16,300   </v>
      </c>
      <c r="E5" s="99">
        <v>64.0</v>
      </c>
      <c r="F5" s="99">
        <v>989.0</v>
      </c>
      <c r="G5" s="100">
        <v>733.0</v>
      </c>
      <c r="H5" s="100">
        <v>828.0</v>
      </c>
      <c r="I5" s="100">
        <v>936.0</v>
      </c>
      <c r="J5" s="101">
        <v>426.0</v>
      </c>
      <c r="K5" s="101">
        <v>495.0</v>
      </c>
      <c r="L5" s="101">
        <v>554.0</v>
      </c>
      <c r="M5" s="101" t="str">
        <f t="shared" si="2"/>
        <v>  15,375   </v>
      </c>
      <c r="N5" s="101" t="str">
        <f t="shared" si="3"/>
        <v>  21   </v>
      </c>
      <c r="O5" s="104">
        <v>0.25</v>
      </c>
      <c r="P5" s="105">
        <v>0.33</v>
      </c>
      <c r="Q5" s="108"/>
    </row>
    <row r="6" ht="9.75" customHeight="1">
      <c r="A6" s="108" t="s">
        <v>27</v>
      </c>
      <c r="B6" s="96">
        <v>1.83</v>
      </c>
      <c r="C6" s="97">
        <v>1453.6</v>
      </c>
      <c r="D6" s="98" t="str">
        <f t="shared" si="1"/>
        <v>  2,660   </v>
      </c>
      <c r="E6" s="99">
        <v>85.0</v>
      </c>
      <c r="F6" s="99">
        <v>280.0</v>
      </c>
      <c r="G6" s="100">
        <v>164.0</v>
      </c>
      <c r="H6" s="100">
        <v>197.0</v>
      </c>
      <c r="I6" s="100">
        <v>238.0</v>
      </c>
      <c r="J6" s="101">
        <v>97.0</v>
      </c>
      <c r="K6" s="101">
        <v>120.0</v>
      </c>
      <c r="L6" s="101">
        <v>145.0</v>
      </c>
      <c r="M6" s="101" t="str">
        <f t="shared" si="2"/>
        <v>  2,465   </v>
      </c>
      <c r="N6" s="101" t="str">
        <f t="shared" si="3"/>
        <v>  15   </v>
      </c>
      <c r="O6" s="104">
        <v>0.98</v>
      </c>
      <c r="P6" s="105">
        <v>0.25</v>
      </c>
      <c r="Q6" s="108"/>
    </row>
    <row r="7" ht="9.75" customHeight="1">
      <c r="A7" s="108" t="s">
        <v>28</v>
      </c>
      <c r="B7" s="96">
        <v>113.11</v>
      </c>
      <c r="C7" s="97">
        <v>490.6</v>
      </c>
      <c r="D7" s="98" t="str">
        <f t="shared" si="1"/>
        <v>  55,492   </v>
      </c>
      <c r="E7" s="99">
        <v>5266.0</v>
      </c>
      <c r="F7" s="99">
        <v>2802.0</v>
      </c>
      <c r="G7" s="100">
        <v>5295.0</v>
      </c>
      <c r="H7" s="100">
        <v>5965.0</v>
      </c>
      <c r="I7" s="100">
        <v>6635.0</v>
      </c>
      <c r="J7" s="101">
        <v>2286.0</v>
      </c>
      <c r="K7" s="101">
        <v>2936.0</v>
      </c>
      <c r="L7" s="101">
        <v>3363.0</v>
      </c>
      <c r="M7" s="101" t="str">
        <f t="shared" si="2"/>
        <v>  57,956   </v>
      </c>
      <c r="N7" s="101" t="str">
        <f t="shared" si="3"/>
        <v>  11   </v>
      </c>
      <c r="O7" s="104">
        <v>0.97</v>
      </c>
      <c r="P7" s="105">
        <v>0.33</v>
      </c>
      <c r="Q7" s="108"/>
    </row>
    <row r="8" ht="9.75" customHeight="1">
      <c r="A8" s="108" t="s">
        <v>29</v>
      </c>
      <c r="B8" s="96">
        <v>41.35</v>
      </c>
      <c r="C8" s="97">
        <v>575.8</v>
      </c>
      <c r="D8" s="98" t="str">
        <f t="shared" si="1"/>
        <v>  23,809   </v>
      </c>
      <c r="E8" s="99">
        <v>701.0</v>
      </c>
      <c r="F8" s="99">
        <v>1213.0</v>
      </c>
      <c r="G8" s="100">
        <v>1572.0</v>
      </c>
      <c r="H8" s="100">
        <v>1947.0</v>
      </c>
      <c r="I8" s="100">
        <v>2150.0</v>
      </c>
      <c r="J8" s="101">
        <v>1019.0</v>
      </c>
      <c r="K8" s="101">
        <v>1330.0</v>
      </c>
      <c r="L8" s="101">
        <v>1517.0</v>
      </c>
      <c r="M8" s="101" t="str">
        <f t="shared" si="2"/>
        <v>  23,297   </v>
      </c>
      <c r="N8" s="101" t="str">
        <f t="shared" si="3"/>
        <v>  15   </v>
      </c>
      <c r="O8" s="104">
        <v>1.12</v>
      </c>
      <c r="P8" s="105">
        <v>0.15</v>
      </c>
      <c r="Q8" s="108"/>
    </row>
    <row r="9" ht="9.75" customHeight="1">
      <c r="A9" s="108" t="s">
        <v>32</v>
      </c>
      <c r="B9" s="96">
        <v>44.56</v>
      </c>
      <c r="C9" s="97">
        <v>126.3</v>
      </c>
      <c r="D9" s="98" t="str">
        <f t="shared" si="1"/>
        <v>  5,628   </v>
      </c>
      <c r="E9" s="99">
        <v>372.0</v>
      </c>
      <c r="F9" s="99">
        <v>487.0</v>
      </c>
      <c r="G9" s="100">
        <v>512.0</v>
      </c>
      <c r="H9" s="100">
        <v>572.0</v>
      </c>
      <c r="I9" s="100">
        <v>636.0</v>
      </c>
      <c r="J9" s="101">
        <v>255.0</v>
      </c>
      <c r="K9" s="101">
        <v>296.0</v>
      </c>
      <c r="L9" s="101">
        <v>339.0</v>
      </c>
      <c r="M9" s="101" t="str">
        <f t="shared" si="2"/>
        <v>  5,513   </v>
      </c>
      <c r="N9" s="101" t="str">
        <f t="shared" si="3"/>
        <v>  11   </v>
      </c>
      <c r="O9" s="104">
        <v>1.91</v>
      </c>
      <c r="P9" s="105">
        <v>0.34</v>
      </c>
      <c r="Q9" s="108"/>
    </row>
    <row r="10" ht="9.75" customHeight="1">
      <c r="A10" s="108" t="s">
        <v>35</v>
      </c>
      <c r="B10" s="96">
        <v>78.07</v>
      </c>
      <c r="C10" s="97">
        <v>30.6</v>
      </c>
      <c r="D10" s="98" t="str">
        <f t="shared" si="1"/>
        <v>  2,389   </v>
      </c>
      <c r="E10" s="99">
        <v>75.0</v>
      </c>
      <c r="F10" s="99">
        <v>196.0</v>
      </c>
      <c r="G10" s="100">
        <v>194.0</v>
      </c>
      <c r="H10" s="100">
        <v>220.0</v>
      </c>
      <c r="I10" s="100">
        <v>246.0</v>
      </c>
      <c r="J10" s="101">
        <v>108.0</v>
      </c>
      <c r="K10" s="101">
        <v>123.0</v>
      </c>
      <c r="L10" s="101">
        <v>139.0</v>
      </c>
      <c r="M10" s="101" t="str">
        <f t="shared" si="2"/>
        <v>  2,268   </v>
      </c>
      <c r="N10" s="101" t="str">
        <f t="shared" si="3"/>
        <v>  12   </v>
      </c>
      <c r="O10" s="104">
        <v>0.47</v>
      </c>
      <c r="P10" s="105">
        <v>0.32</v>
      </c>
      <c r="Q10" s="108"/>
    </row>
    <row r="11" ht="9.75" customHeight="1">
      <c r="A11" s="108" t="s">
        <v>36</v>
      </c>
      <c r="B11" s="96">
        <v>0.7</v>
      </c>
      <c r="C11" s="97">
        <v>1713.7</v>
      </c>
      <c r="D11" s="98" t="str">
        <f t="shared" si="1"/>
        <v>  1,200   </v>
      </c>
      <c r="E11" s="99">
        <v>65.0</v>
      </c>
      <c r="F11" s="99">
        <v>47.0</v>
      </c>
      <c r="G11" s="100">
        <v>44.0</v>
      </c>
      <c r="H11" s="100">
        <v>62.0</v>
      </c>
      <c r="I11" s="100">
        <v>79.0</v>
      </c>
      <c r="J11" s="101">
        <v>30.0</v>
      </c>
      <c r="K11" s="101">
        <v>43.0</v>
      </c>
      <c r="L11" s="101">
        <v>58.0</v>
      </c>
      <c r="M11" s="101" t="str">
        <f t="shared" si="2"/>
        <v>  1,218   </v>
      </c>
      <c r="N11" s="101" t="str">
        <f t="shared" si="3"/>
        <v>  28   </v>
      </c>
      <c r="O11" s="104">
        <v>0.76</v>
      </c>
      <c r="P11" s="105">
        <v>0.34</v>
      </c>
      <c r="Q11" s="108"/>
    </row>
    <row r="12" ht="9.75" customHeight="1">
      <c r="A12" s="108" t="s">
        <v>0</v>
      </c>
      <c r="B12" s="96">
        <v>40.39</v>
      </c>
      <c r="C12" s="97">
        <v>301.6</v>
      </c>
      <c r="D12" s="98" t="str">
        <f t="shared" si="1"/>
        <v>  12,182   </v>
      </c>
      <c r="E12" s="99">
        <v>18.0</v>
      </c>
      <c r="F12" s="99">
        <v>684.0</v>
      </c>
      <c r="G12" s="100">
        <v>935.0</v>
      </c>
      <c r="H12" s="100">
        <v>1064.0</v>
      </c>
      <c r="I12" s="100">
        <v>1176.0</v>
      </c>
      <c r="J12" s="101">
        <v>538.0</v>
      </c>
      <c r="K12" s="101">
        <v>646.0</v>
      </c>
      <c r="L12" s="101">
        <v>719.0</v>
      </c>
      <c r="M12" s="101" t="str">
        <f t="shared" si="2"/>
        <v>  11,516   </v>
      </c>
      <c r="N12" s="101" t="str">
        <f t="shared" si="3"/>
        <v>  12   </v>
      </c>
      <c r="O12" s="104">
        <v>1.34</v>
      </c>
      <c r="P12" s="105">
        <v>0.33</v>
      </c>
      <c r="Q12" s="108"/>
    </row>
    <row r="13" ht="9.75" customHeight="1">
      <c r="A13" s="108" t="s">
        <v>37</v>
      </c>
      <c r="B13" s="96">
        <v>84.41</v>
      </c>
      <c r="C13" s="97">
        <v>148.7</v>
      </c>
      <c r="D13" s="98" t="str">
        <f t="shared" si="1"/>
        <v>  12,552   </v>
      </c>
      <c r="E13" s="99">
        <v>83.0</v>
      </c>
      <c r="F13" s="99">
        <v>2517.0</v>
      </c>
      <c r="G13" s="100">
        <v>1214.0</v>
      </c>
      <c r="H13" s="100">
        <v>1341.0</v>
      </c>
      <c r="I13" s="100">
        <v>1499.0</v>
      </c>
      <c r="J13" s="101">
        <v>786.0</v>
      </c>
      <c r="K13" s="101">
        <v>942.0</v>
      </c>
      <c r="L13" s="101">
        <v>1060.0</v>
      </c>
      <c r="M13" s="101" t="str">
        <f t="shared" si="2"/>
        <v>  10,118   </v>
      </c>
      <c r="N13" s="101" t="str">
        <f t="shared" si="3"/>
        <v>  8   </v>
      </c>
      <c r="O13" s="104">
        <v>1.12</v>
      </c>
      <c r="P13" s="105">
        <v>0.25</v>
      </c>
      <c r="Q13" s="108"/>
    </row>
    <row r="14" ht="9.75" customHeight="1">
      <c r="A14" s="108" t="s">
        <v>38</v>
      </c>
      <c r="B14" s="96">
        <v>108.92</v>
      </c>
      <c r="C14" s="97">
        <v>126.3</v>
      </c>
      <c r="D14" s="98" t="str">
        <f t="shared" si="1"/>
        <v>  13,757   </v>
      </c>
      <c r="E14" s="99">
        <v>4464.0</v>
      </c>
      <c r="F14" s="99">
        <v>3125.0</v>
      </c>
      <c r="G14" s="100">
        <v>1957.0</v>
      </c>
      <c r="H14" s="100">
        <v>2188.0</v>
      </c>
      <c r="I14" s="100">
        <v>2390.0</v>
      </c>
      <c r="J14" s="101">
        <v>897.0</v>
      </c>
      <c r="K14" s="101">
        <v>1078.0</v>
      </c>
      <c r="L14" s="101">
        <v>1275.0</v>
      </c>
      <c r="M14" s="101" t="str">
        <f t="shared" si="2"/>
        <v>  15,096   </v>
      </c>
      <c r="N14" s="101" t="str">
        <f t="shared" si="3"/>
        <v>  8   </v>
      </c>
      <c r="O14" s="104">
        <v>0.82</v>
      </c>
      <c r="P14" s="105">
        <v>0.28</v>
      </c>
      <c r="Q14" s="108"/>
    </row>
    <row r="15" ht="9.75" customHeight="1">
      <c r="A15" s="108" t="s">
        <v>39</v>
      </c>
      <c r="B15" s="96">
        <v>90.4</v>
      </c>
      <c r="C15" s="97">
        <v>97.8</v>
      </c>
      <c r="D15" s="98" t="str">
        <f t="shared" si="1"/>
        <v>  8,841   </v>
      </c>
      <c r="E15" s="99">
        <v>201.0</v>
      </c>
      <c r="F15" s="99">
        <v>461.0</v>
      </c>
      <c r="G15" s="100">
        <v>661.0</v>
      </c>
      <c r="H15" s="100">
        <v>774.0</v>
      </c>
      <c r="I15" s="100">
        <v>862.0</v>
      </c>
      <c r="J15" s="101">
        <v>359.0</v>
      </c>
      <c r="K15" s="101">
        <v>420.0</v>
      </c>
      <c r="L15" s="101">
        <v>461.0</v>
      </c>
      <c r="M15" s="101" t="str">
        <f t="shared" si="2"/>
        <v>  8,581   </v>
      </c>
      <c r="N15" s="101" t="str">
        <f t="shared" si="3"/>
        <v>  13   </v>
      </c>
      <c r="O15" s="104">
        <v>1.29</v>
      </c>
      <c r="P15" s="105">
        <v>0.4</v>
      </c>
      <c r="Q15" s="108"/>
    </row>
    <row r="16" ht="9.75" customHeight="1">
      <c r="A16" s="108" t="s">
        <v>40</v>
      </c>
      <c r="B16" s="96">
        <v>41.65</v>
      </c>
      <c r="C16" s="97">
        <v>129.6</v>
      </c>
      <c r="D16" s="98" t="str">
        <f t="shared" si="1"/>
        <v>  5,398   </v>
      </c>
      <c r="E16" s="99">
        <v>66.0</v>
      </c>
      <c r="F16" s="99">
        <v>208.0</v>
      </c>
      <c r="G16" s="100">
        <v>361.0</v>
      </c>
      <c r="H16" s="100">
        <v>470.0</v>
      </c>
      <c r="I16" s="100">
        <v>568.0</v>
      </c>
      <c r="J16" s="101">
        <v>231.0</v>
      </c>
      <c r="K16" s="101">
        <v>344.0</v>
      </c>
      <c r="L16" s="101">
        <v>435.0</v>
      </c>
      <c r="M16" s="101" t="str">
        <f t="shared" si="2"/>
        <v>  5,256   </v>
      </c>
      <c r="N16" s="101" t="str">
        <f t="shared" si="3"/>
        <v>  15   </v>
      </c>
      <c r="O16" s="104">
        <v>0.4</v>
      </c>
      <c r="P16" s="105">
        <v>0.18</v>
      </c>
      <c r="Q16" s="108"/>
    </row>
    <row r="17" ht="9.75" customHeight="1">
      <c r="A17" s="108"/>
      <c r="B17" s="107"/>
      <c r="C17" s="107"/>
      <c r="D17" s="107"/>
      <c r="E17" s="108"/>
      <c r="F17" s="108"/>
      <c r="G17" s="109"/>
      <c r="H17" s="109"/>
      <c r="I17" s="109"/>
      <c r="J17" s="108"/>
      <c r="K17" s="108"/>
      <c r="L17" s="108"/>
      <c r="M17" s="108"/>
      <c r="N17" s="108"/>
      <c r="O17" s="108"/>
      <c r="P17" s="108"/>
      <c r="Q17" s="108"/>
    </row>
    <row r="18" ht="9.75" customHeight="1">
      <c r="A18" s="108" t="s">
        <v>43</v>
      </c>
      <c r="B18" s="107"/>
      <c r="C18" s="107"/>
      <c r="D18" s="107"/>
      <c r="E18" s="108"/>
      <c r="F18" s="108"/>
      <c r="G18" s="109"/>
      <c r="H18" s="109"/>
      <c r="I18" s="109"/>
      <c r="J18" s="108"/>
      <c r="K18" s="108"/>
      <c r="L18" s="108"/>
      <c r="M18" s="108"/>
      <c r="N18" s="108"/>
      <c r="O18" s="108"/>
      <c r="P18" s="108"/>
      <c r="Q18" s="108"/>
    </row>
    <row r="19" ht="9.75" customHeight="1">
      <c r="A19" s="118"/>
      <c r="B19" s="119"/>
      <c r="C19" s="119"/>
      <c r="D19" s="119"/>
      <c r="E19" s="134"/>
      <c r="F19" s="134"/>
      <c r="G19" s="135"/>
      <c r="H19" s="136"/>
      <c r="I19" s="109"/>
      <c r="J19" s="108"/>
      <c r="K19" s="108"/>
      <c r="L19" s="108" t="s">
        <v>88</v>
      </c>
      <c r="M19" s="108"/>
      <c r="N19" s="101" t="str">
        <f>AVERAGE(N2:N18)</f>
        <v>  15   </v>
      </c>
      <c r="O19" s="108"/>
      <c r="P19" s="108"/>
      <c r="Q19" s="108"/>
    </row>
    <row r="20" ht="9.75" customHeight="1">
      <c r="A20" s="95"/>
      <c r="B20" s="107"/>
      <c r="C20" s="97"/>
      <c r="D20" s="96"/>
      <c r="E20" s="108"/>
      <c r="F20" s="108"/>
      <c r="G20" s="99"/>
      <c r="H20" s="137"/>
      <c r="I20" s="99"/>
      <c r="J20" s="108"/>
      <c r="K20" s="108"/>
      <c r="L20" s="108"/>
      <c r="M20" s="108"/>
      <c r="N20" s="108"/>
      <c r="O20" s="108"/>
      <c r="P20" s="108"/>
      <c r="Q20" s="108"/>
    </row>
    <row r="21" ht="9.75" customHeight="1">
      <c r="A21" s="95"/>
      <c r="B21" s="107"/>
      <c r="C21" s="107"/>
      <c r="D21" s="107"/>
      <c r="E21" s="108"/>
      <c r="F21" s="108"/>
      <c r="G21" s="138" t="s">
        <v>102</v>
      </c>
      <c r="H21" s="139"/>
      <c r="I21" s="109"/>
      <c r="J21" s="108"/>
      <c r="K21" s="108"/>
      <c r="L21" s="108"/>
      <c r="M21" s="108"/>
      <c r="N21" s="108"/>
      <c r="O21" s="108"/>
      <c r="P21" s="108"/>
      <c r="Q21" s="108"/>
    </row>
    <row r="22" ht="9.75" customHeight="1">
      <c r="A22" s="95"/>
      <c r="B22" s="140" t="s">
        <v>103</v>
      </c>
      <c r="C22" s="98" t="str">
        <f>N19</f>
        <v>  15   </v>
      </c>
      <c r="D22" s="107"/>
      <c r="E22" s="108"/>
      <c r="F22" s="108"/>
      <c r="G22" s="141" t="s">
        <v>104</v>
      </c>
      <c r="H22" s="139">
        <v>299.5</v>
      </c>
      <c r="I22" s="109"/>
      <c r="J22" s="108"/>
      <c r="K22" s="108"/>
      <c r="L22" s="108"/>
      <c r="M22" s="108"/>
      <c r="N22" s="108"/>
      <c r="O22" s="108"/>
      <c r="P22" s="108"/>
      <c r="Q22" s="108"/>
    </row>
    <row r="23" ht="9.75" customHeight="1">
      <c r="A23" s="95"/>
      <c r="B23" s="140" t="s">
        <v>60</v>
      </c>
      <c r="C23" s="107">
        <v>652.0</v>
      </c>
      <c r="D23" s="107"/>
      <c r="E23" s="108"/>
      <c r="F23" s="108"/>
      <c r="G23" s="141" t="s">
        <v>105</v>
      </c>
      <c r="H23" s="139">
        <v>191.7</v>
      </c>
      <c r="I23" s="109"/>
      <c r="J23" s="108"/>
      <c r="K23" s="108"/>
      <c r="L23" s="108"/>
      <c r="M23" s="108"/>
      <c r="N23" s="108"/>
      <c r="O23" s="108"/>
      <c r="P23" s="108"/>
      <c r="Q23" s="108"/>
    </row>
    <row r="24" ht="9.75" customHeight="1">
      <c r="A24" s="95"/>
      <c r="B24" s="140" t="s">
        <v>106</v>
      </c>
      <c r="C24" s="142" t="str">
        <f>C23*C22</f>
        <v>  9,607.79 </v>
      </c>
      <c r="D24" s="107"/>
      <c r="E24" s="108"/>
      <c r="F24" s="108"/>
      <c r="G24" s="141" t="s">
        <v>107</v>
      </c>
      <c r="H24" s="139">
        <v>600.0</v>
      </c>
      <c r="I24" s="109"/>
      <c r="J24" s="108"/>
      <c r="K24" s="108"/>
      <c r="L24" s="108"/>
      <c r="M24" s="108"/>
      <c r="N24" s="108"/>
      <c r="O24" s="108"/>
      <c r="P24" s="108"/>
      <c r="Q24" s="108"/>
    </row>
    <row r="25" ht="9.75" customHeight="1">
      <c r="A25" s="95"/>
      <c r="B25" s="107" t="s">
        <v>108</v>
      </c>
      <c r="C25" s="107"/>
      <c r="D25" s="107"/>
      <c r="E25" s="108"/>
      <c r="F25" s="108"/>
      <c r="G25" s="143" t="s">
        <v>109</v>
      </c>
      <c r="H25" s="144" t="str">
        <f>SUM(H22:H24)</f>
        <v>1091.2</v>
      </c>
      <c r="I25" s="109"/>
      <c r="J25" s="108"/>
      <c r="K25" s="108"/>
      <c r="L25" s="108"/>
      <c r="M25" s="108"/>
      <c r="N25" s="108"/>
      <c r="O25" s="108"/>
      <c r="P25" s="108"/>
      <c r="Q25" s="108"/>
    </row>
    <row r="26" ht="9.75" customHeight="1">
      <c r="A26" s="95"/>
      <c r="B26" s="107" t="s">
        <v>110</v>
      </c>
      <c r="C26" s="107" t="str">
        <f>H28</f>
        <v>974.9</v>
      </c>
      <c r="D26" s="107"/>
      <c r="E26" s="108"/>
      <c r="F26" s="108"/>
      <c r="G26" s="138" t="s">
        <v>111</v>
      </c>
      <c r="H26" s="139"/>
      <c r="I26" s="109"/>
      <c r="J26" s="108"/>
      <c r="K26" s="108"/>
      <c r="L26" s="108"/>
      <c r="M26" s="108"/>
      <c r="N26" s="108"/>
      <c r="O26" s="108"/>
      <c r="P26" s="108"/>
      <c r="Q26" s="108"/>
    </row>
    <row r="27" ht="9.75" customHeight="1">
      <c r="A27" s="95"/>
      <c r="B27" s="107" t="s">
        <v>112</v>
      </c>
      <c r="C27" s="142" t="str">
        <f>C24-C26</f>
        <v>  8,632.89 </v>
      </c>
      <c r="D27" s="107"/>
      <c r="E27" s="108"/>
      <c r="F27" s="108"/>
      <c r="G27" s="138" t="s">
        <v>113</v>
      </c>
      <c r="H27" s="139">
        <v>116.3</v>
      </c>
      <c r="I27" s="109"/>
      <c r="J27" s="108"/>
      <c r="K27" s="108"/>
      <c r="L27" s="108"/>
      <c r="M27" s="108"/>
      <c r="N27" s="108"/>
      <c r="O27" s="108"/>
      <c r="P27" s="108"/>
      <c r="Q27" s="108"/>
    </row>
    <row r="28" ht="9.75" customHeight="1">
      <c r="A28" s="95"/>
      <c r="B28" s="107"/>
      <c r="C28" s="107"/>
      <c r="D28" s="107"/>
      <c r="E28" s="108"/>
      <c r="F28" s="108"/>
      <c r="G28" s="145" t="s">
        <v>110</v>
      </c>
      <c r="H28" s="144" t="str">
        <f>H25-H27</f>
        <v>974.9</v>
      </c>
      <c r="I28" s="109"/>
      <c r="J28" s="108"/>
      <c r="K28" s="108"/>
      <c r="L28" s="108"/>
      <c r="M28" s="108"/>
      <c r="N28" s="108"/>
      <c r="O28" s="108"/>
      <c r="P28" s="108"/>
      <c r="Q28" s="108"/>
    </row>
    <row r="29" ht="9.75" customHeight="1">
      <c r="A29" s="95"/>
      <c r="B29" s="107" t="s">
        <v>114</v>
      </c>
      <c r="C29" s="142" t="str">
        <f>ROUND(C27/2500,2)</f>
        <v>  3.45 </v>
      </c>
      <c r="D29" s="107"/>
      <c r="E29" s="108"/>
      <c r="F29" s="108"/>
      <c r="G29" s="109"/>
      <c r="H29" s="146"/>
      <c r="I29" s="109"/>
      <c r="J29" s="108"/>
      <c r="K29" s="108"/>
      <c r="L29" s="108"/>
      <c r="M29" s="108"/>
      <c r="N29" s="108"/>
      <c r="O29" s="108"/>
      <c r="P29" s="108"/>
      <c r="Q29" s="108"/>
    </row>
    <row r="30" ht="9.75" customHeight="1">
      <c r="A30" s="95"/>
      <c r="B30" s="107" t="s">
        <v>97</v>
      </c>
      <c r="C30" s="147" t="str">
        <f>1.2*C29</f>
        <v>  4.14 </v>
      </c>
      <c r="D30" s="107"/>
      <c r="E30" s="108"/>
      <c r="F30" s="108"/>
      <c r="G30" s="109"/>
      <c r="H30" s="146"/>
      <c r="I30" s="109"/>
      <c r="J30" s="108"/>
      <c r="K30" s="108"/>
      <c r="L30" s="108"/>
      <c r="M30" s="108"/>
      <c r="N30" s="108"/>
      <c r="O30" s="108"/>
      <c r="P30" s="108"/>
      <c r="Q30" s="108"/>
    </row>
    <row r="31" ht="9.75" customHeight="1">
      <c r="A31" s="110"/>
      <c r="B31" s="112"/>
      <c r="C31" s="112"/>
      <c r="D31" s="112"/>
      <c r="E31" s="113"/>
      <c r="F31" s="113"/>
      <c r="G31" s="114"/>
      <c r="H31" s="148"/>
      <c r="I31" s="109"/>
      <c r="J31" s="108"/>
      <c r="K31" s="108"/>
      <c r="L31" s="108"/>
      <c r="M31" s="108"/>
      <c r="N31" s="108"/>
      <c r="O31" s="108"/>
      <c r="P31" s="108"/>
      <c r="Q31" s="108"/>
    </row>
    <row r="32" ht="9.75" customHeight="1">
      <c r="A32" s="108"/>
      <c r="B32" s="107"/>
      <c r="C32" s="107"/>
      <c r="D32" s="107"/>
      <c r="E32" s="108"/>
      <c r="F32" s="108"/>
      <c r="G32" s="109"/>
      <c r="H32" s="109"/>
      <c r="I32" s="109"/>
      <c r="J32" s="108"/>
      <c r="K32" s="108"/>
      <c r="L32" s="108"/>
      <c r="M32" s="108"/>
      <c r="N32" s="108"/>
      <c r="O32" s="108"/>
      <c r="P32" s="108"/>
      <c r="Q32" s="108"/>
    </row>
    <row r="33" ht="9.75" customHeight="1">
      <c r="A33" s="108"/>
      <c r="B33" s="107"/>
      <c r="C33" s="107"/>
      <c r="D33" s="107"/>
      <c r="E33" s="108"/>
      <c r="F33" s="108"/>
      <c r="G33" s="109"/>
      <c r="H33" s="109"/>
      <c r="I33" s="109"/>
      <c r="J33" s="108"/>
      <c r="K33" s="108"/>
      <c r="L33" s="108"/>
      <c r="M33" s="108"/>
      <c r="N33" s="108"/>
      <c r="O33" s="108"/>
      <c r="P33" s="108"/>
      <c r="Q33" s="108"/>
    </row>
    <row r="34" ht="9.75" customHeight="1">
      <c r="A34" s="108"/>
      <c r="B34" s="107"/>
      <c r="C34" s="107"/>
      <c r="D34" s="107"/>
      <c r="E34" s="108"/>
      <c r="F34" s="108"/>
      <c r="G34" s="109"/>
      <c r="H34" s="109"/>
      <c r="I34" s="109"/>
      <c r="J34" s="108"/>
      <c r="K34" s="108"/>
      <c r="L34" s="108"/>
      <c r="M34" s="108"/>
      <c r="N34" s="108"/>
      <c r="O34" s="108"/>
      <c r="P34" s="108"/>
      <c r="Q34" s="108"/>
    </row>
    <row r="35" ht="9.75" customHeight="1">
      <c r="A35" s="108"/>
      <c r="B35" s="107"/>
      <c r="C35" s="107"/>
      <c r="D35" s="107"/>
      <c r="E35" s="108"/>
      <c r="F35" s="108"/>
      <c r="G35" s="109"/>
      <c r="H35" s="109"/>
      <c r="I35" s="109"/>
      <c r="J35" s="108"/>
      <c r="K35" s="108"/>
      <c r="L35" s="108"/>
      <c r="M35" s="108"/>
      <c r="N35" s="108"/>
      <c r="O35" s="108"/>
      <c r="P35" s="108"/>
      <c r="Q35" s="108"/>
    </row>
    <row r="36" ht="9.75" customHeight="1">
      <c r="A36" s="108"/>
      <c r="B36" s="107"/>
      <c r="C36" s="107"/>
      <c r="D36" s="107"/>
      <c r="E36" s="108"/>
      <c r="F36" s="108"/>
      <c r="G36" s="109"/>
      <c r="H36" s="109"/>
      <c r="I36" s="109"/>
      <c r="J36" s="108"/>
      <c r="K36" s="108"/>
      <c r="L36" s="108"/>
      <c r="M36" s="108"/>
      <c r="N36" s="108"/>
      <c r="O36" s="108"/>
      <c r="P36" s="108"/>
      <c r="Q36" s="108"/>
    </row>
    <row r="37" ht="9.75" customHeight="1">
      <c r="A37" s="108"/>
      <c r="B37" s="107"/>
      <c r="C37" s="107"/>
      <c r="D37" s="107"/>
      <c r="E37" s="108"/>
      <c r="F37" s="108"/>
      <c r="G37" s="109"/>
      <c r="H37" s="109"/>
      <c r="I37" s="109"/>
      <c r="J37" s="108"/>
      <c r="K37" s="108"/>
      <c r="L37" s="108"/>
      <c r="M37" s="108"/>
      <c r="N37" s="108"/>
      <c r="O37" s="108"/>
      <c r="P37" s="108"/>
      <c r="Q37" s="108"/>
    </row>
    <row r="38" ht="9.75" customHeight="1">
      <c r="A38" s="108"/>
      <c r="B38" s="107"/>
      <c r="C38" s="107"/>
      <c r="D38" s="107"/>
      <c r="E38" s="108"/>
      <c r="F38" s="108"/>
      <c r="G38" s="109"/>
      <c r="H38" s="109"/>
      <c r="I38" s="109"/>
      <c r="J38" s="108"/>
      <c r="K38" s="108"/>
      <c r="L38" s="108"/>
      <c r="M38" s="108"/>
      <c r="N38" s="108"/>
      <c r="O38" s="108"/>
      <c r="P38" s="108"/>
      <c r="Q38" s="108"/>
    </row>
    <row r="39" ht="9.75" customHeight="1">
      <c r="A39" s="108"/>
      <c r="B39" s="107"/>
      <c r="C39" s="107"/>
      <c r="D39" s="107"/>
      <c r="E39" s="108"/>
      <c r="F39" s="108"/>
      <c r="G39" s="109"/>
      <c r="H39" s="109"/>
      <c r="I39" s="109"/>
      <c r="J39" s="108"/>
      <c r="K39" s="108"/>
      <c r="L39" s="108"/>
      <c r="M39" s="108"/>
      <c r="N39" s="108"/>
      <c r="O39" s="108"/>
      <c r="P39" s="108"/>
      <c r="Q39" s="108"/>
    </row>
    <row r="40" ht="9.75" customHeight="1">
      <c r="A40" s="108"/>
      <c r="B40" s="107"/>
      <c r="C40" s="107"/>
      <c r="D40" s="107"/>
      <c r="E40" s="108"/>
      <c r="F40" s="108"/>
      <c r="G40" s="109"/>
      <c r="H40" s="109"/>
      <c r="I40" s="109"/>
      <c r="J40" s="108"/>
      <c r="K40" s="108"/>
      <c r="L40" s="108"/>
      <c r="M40" s="108"/>
      <c r="N40" s="108"/>
      <c r="O40" s="108"/>
      <c r="P40" s="108"/>
      <c r="Q40" s="108"/>
    </row>
    <row r="41" ht="9.75" customHeight="1">
      <c r="A41" s="108"/>
      <c r="B41" s="107"/>
      <c r="C41" s="107"/>
      <c r="D41" s="107"/>
      <c r="E41" s="108"/>
      <c r="F41" s="108"/>
      <c r="G41" s="109"/>
      <c r="H41" s="109"/>
      <c r="I41" s="109"/>
      <c r="J41" s="108"/>
      <c r="K41" s="108"/>
      <c r="L41" s="108"/>
      <c r="M41" s="108"/>
      <c r="N41" s="108"/>
      <c r="O41" s="108"/>
      <c r="P41" s="108"/>
      <c r="Q41" s="108"/>
    </row>
    <row r="42" ht="9.75" customHeight="1">
      <c r="A42" s="108"/>
      <c r="B42" s="107"/>
      <c r="C42" s="107"/>
      <c r="D42" s="107"/>
      <c r="E42" s="108"/>
      <c r="F42" s="108"/>
      <c r="G42" s="109"/>
      <c r="H42" s="109"/>
      <c r="I42" s="109"/>
      <c r="J42" s="108"/>
      <c r="K42" s="108"/>
      <c r="L42" s="108"/>
      <c r="M42" s="108"/>
      <c r="N42" s="108"/>
      <c r="O42" s="108"/>
      <c r="P42" s="108"/>
      <c r="Q42" s="108"/>
    </row>
    <row r="43" ht="9.75" customHeight="1">
      <c r="A43" s="108"/>
      <c r="B43" s="107"/>
      <c r="C43" s="107"/>
      <c r="D43" s="107"/>
      <c r="E43" s="108"/>
      <c r="F43" s="108"/>
      <c r="G43" s="109"/>
      <c r="H43" s="109"/>
      <c r="I43" s="109"/>
      <c r="J43" s="108"/>
      <c r="K43" s="108"/>
      <c r="L43" s="108"/>
      <c r="M43" s="108"/>
      <c r="N43" s="108"/>
      <c r="O43" s="108"/>
      <c r="P43" s="108"/>
      <c r="Q43" s="108"/>
    </row>
    <row r="44" ht="9.75" customHeight="1">
      <c r="A44" s="108"/>
      <c r="B44" s="107"/>
      <c r="C44" s="107"/>
      <c r="D44" s="107"/>
      <c r="E44" s="108"/>
      <c r="F44" s="108"/>
      <c r="G44" s="109"/>
      <c r="H44" s="109"/>
      <c r="I44" s="109"/>
      <c r="J44" s="108"/>
      <c r="K44" s="108"/>
      <c r="L44" s="108"/>
      <c r="M44" s="108"/>
      <c r="N44" s="108"/>
      <c r="O44" s="108"/>
      <c r="P44" s="108"/>
      <c r="Q44" s="108"/>
    </row>
    <row r="45" ht="9.75" customHeight="1">
      <c r="A45" s="108"/>
      <c r="B45" s="107"/>
      <c r="C45" s="107"/>
      <c r="D45" s="107"/>
      <c r="E45" s="108"/>
      <c r="F45" s="108"/>
      <c r="G45" s="109"/>
      <c r="H45" s="109"/>
      <c r="I45" s="109"/>
      <c r="J45" s="108"/>
      <c r="K45" s="108"/>
      <c r="L45" s="108"/>
      <c r="M45" s="108"/>
      <c r="N45" s="108"/>
      <c r="O45" s="108"/>
      <c r="P45" s="108"/>
      <c r="Q45" s="108"/>
    </row>
    <row r="46" ht="9.75" customHeight="1">
      <c r="A46" s="108"/>
      <c r="B46" s="107"/>
      <c r="C46" s="107"/>
      <c r="D46" s="107"/>
      <c r="E46" s="108"/>
      <c r="F46" s="108"/>
      <c r="G46" s="109"/>
      <c r="H46" s="109"/>
      <c r="I46" s="109"/>
      <c r="J46" s="108"/>
      <c r="K46" s="108"/>
      <c r="L46" s="108"/>
      <c r="M46" s="108"/>
      <c r="N46" s="108"/>
      <c r="O46" s="108"/>
      <c r="P46" s="108"/>
      <c r="Q46" s="108"/>
    </row>
    <row r="47" ht="9.75" customHeight="1">
      <c r="A47" s="108"/>
      <c r="B47" s="107"/>
      <c r="C47" s="107"/>
      <c r="D47" s="107"/>
      <c r="E47" s="108"/>
      <c r="F47" s="108"/>
      <c r="G47" s="109"/>
      <c r="H47" s="109"/>
      <c r="I47" s="109"/>
      <c r="J47" s="108"/>
      <c r="K47" s="108"/>
      <c r="L47" s="108"/>
      <c r="M47" s="108"/>
      <c r="N47" s="108"/>
      <c r="O47" s="108"/>
      <c r="P47" s="108"/>
      <c r="Q47" s="108"/>
    </row>
    <row r="48" ht="9.75" customHeight="1">
      <c r="A48" s="108"/>
      <c r="B48" s="107"/>
      <c r="C48" s="107"/>
      <c r="D48" s="107"/>
      <c r="E48" s="108"/>
      <c r="F48" s="108"/>
      <c r="G48" s="109"/>
      <c r="H48" s="109"/>
      <c r="I48" s="109"/>
      <c r="J48" s="108"/>
      <c r="K48" s="108"/>
      <c r="L48" s="108"/>
      <c r="M48" s="108"/>
      <c r="N48" s="108"/>
      <c r="O48" s="108"/>
      <c r="P48" s="108"/>
      <c r="Q48" s="108"/>
    </row>
    <row r="49" ht="9.75" customHeight="1">
      <c r="A49" s="108"/>
      <c r="B49" s="107"/>
      <c r="C49" s="107"/>
      <c r="D49" s="107"/>
      <c r="E49" s="108"/>
      <c r="F49" s="108"/>
      <c r="G49" s="109"/>
      <c r="H49" s="109"/>
      <c r="I49" s="109"/>
      <c r="J49" s="108"/>
      <c r="K49" s="108"/>
      <c r="L49" s="108"/>
      <c r="M49" s="108"/>
      <c r="N49" s="108"/>
      <c r="O49" s="108"/>
      <c r="P49" s="108"/>
      <c r="Q49" s="108"/>
    </row>
    <row r="50" ht="9.75" customHeight="1">
      <c r="A50" s="108"/>
      <c r="B50" s="107"/>
      <c r="C50" s="107"/>
      <c r="D50" s="107"/>
      <c r="E50" s="108"/>
      <c r="F50" s="108"/>
      <c r="G50" s="109"/>
      <c r="H50" s="109"/>
      <c r="I50" s="109"/>
      <c r="J50" s="108"/>
      <c r="K50" s="108"/>
      <c r="L50" s="108"/>
      <c r="M50" s="108"/>
      <c r="N50" s="108"/>
      <c r="O50" s="108"/>
      <c r="P50" s="108"/>
      <c r="Q50" s="108"/>
    </row>
    <row r="51" ht="9.75" customHeight="1">
      <c r="A51" s="108"/>
      <c r="B51" s="107"/>
      <c r="C51" s="107"/>
      <c r="D51" s="107"/>
      <c r="E51" s="108"/>
      <c r="F51" s="108"/>
      <c r="G51" s="109"/>
      <c r="H51" s="109"/>
      <c r="I51" s="109"/>
      <c r="J51" s="108"/>
      <c r="K51" s="108"/>
      <c r="L51" s="108"/>
      <c r="M51" s="108"/>
      <c r="N51" s="108"/>
      <c r="O51" s="108"/>
      <c r="P51" s="108"/>
      <c r="Q51" s="108"/>
    </row>
    <row r="52" ht="9.75" customHeight="1">
      <c r="A52" s="108"/>
      <c r="B52" s="107"/>
      <c r="C52" s="107"/>
      <c r="D52" s="107"/>
      <c r="E52" s="108"/>
      <c r="F52" s="108"/>
      <c r="G52" s="109"/>
      <c r="H52" s="109"/>
      <c r="I52" s="109"/>
      <c r="J52" s="108"/>
      <c r="K52" s="108"/>
      <c r="L52" s="108"/>
      <c r="M52" s="108"/>
      <c r="N52" s="108"/>
      <c r="O52" s="108"/>
      <c r="P52" s="108"/>
      <c r="Q52" s="108"/>
    </row>
    <row r="53" ht="9.75" customHeight="1">
      <c r="A53" s="108"/>
      <c r="B53" s="107"/>
      <c r="C53" s="107"/>
      <c r="D53" s="107"/>
      <c r="E53" s="108"/>
      <c r="F53" s="108"/>
      <c r="G53" s="109"/>
      <c r="H53" s="109"/>
      <c r="I53" s="109"/>
      <c r="J53" s="108"/>
      <c r="K53" s="108"/>
      <c r="L53" s="108"/>
      <c r="M53" s="108"/>
      <c r="N53" s="108"/>
      <c r="O53" s="108"/>
      <c r="P53" s="108"/>
      <c r="Q53" s="108"/>
    </row>
    <row r="54" ht="9.75" customHeight="1">
      <c r="A54" s="108"/>
      <c r="B54" s="107"/>
      <c r="C54" s="107"/>
      <c r="D54" s="107"/>
      <c r="E54" s="108"/>
      <c r="F54" s="108"/>
      <c r="G54" s="109"/>
      <c r="H54" s="109"/>
      <c r="I54" s="109"/>
      <c r="J54" s="108"/>
      <c r="K54" s="108"/>
      <c r="L54" s="108"/>
      <c r="M54" s="108"/>
      <c r="N54" s="108"/>
      <c r="O54" s="108"/>
      <c r="P54" s="108"/>
      <c r="Q54" s="108"/>
    </row>
    <row r="55" ht="9.75" customHeight="1">
      <c r="A55" s="108"/>
      <c r="B55" s="107"/>
      <c r="C55" s="107"/>
      <c r="D55" s="107"/>
      <c r="E55" s="108"/>
      <c r="F55" s="108"/>
      <c r="G55" s="109"/>
      <c r="H55" s="109"/>
      <c r="I55" s="109"/>
      <c r="J55" s="108"/>
      <c r="K55" s="108"/>
      <c r="L55" s="108"/>
      <c r="M55" s="108"/>
      <c r="N55" s="108"/>
      <c r="O55" s="108"/>
      <c r="P55" s="108"/>
      <c r="Q55" s="108"/>
    </row>
    <row r="56" ht="9.75" customHeight="1">
      <c r="A56" s="108"/>
      <c r="B56" s="107"/>
      <c r="C56" s="107"/>
      <c r="D56" s="107"/>
      <c r="E56" s="108"/>
      <c r="F56" s="108"/>
      <c r="G56" s="109"/>
      <c r="H56" s="109"/>
      <c r="I56" s="109"/>
      <c r="J56" s="108"/>
      <c r="K56" s="108"/>
      <c r="L56" s="108"/>
      <c r="M56" s="108"/>
      <c r="N56" s="108"/>
      <c r="O56" s="108"/>
      <c r="P56" s="108"/>
      <c r="Q56" s="108"/>
    </row>
    <row r="57" ht="9.75" customHeight="1">
      <c r="A57" s="108"/>
      <c r="B57" s="107"/>
      <c r="C57" s="107"/>
      <c r="D57" s="107"/>
      <c r="E57" s="108"/>
      <c r="F57" s="108"/>
      <c r="G57" s="109"/>
      <c r="H57" s="109"/>
      <c r="I57" s="109"/>
      <c r="J57" s="108"/>
      <c r="K57" s="108"/>
      <c r="L57" s="108"/>
      <c r="M57" s="108"/>
      <c r="N57" s="108"/>
      <c r="O57" s="108"/>
      <c r="P57" s="108"/>
      <c r="Q57" s="108"/>
    </row>
    <row r="58" ht="9.75" customHeight="1">
      <c r="A58" s="108"/>
      <c r="B58" s="107"/>
      <c r="C58" s="107"/>
      <c r="D58" s="107"/>
      <c r="E58" s="108"/>
      <c r="F58" s="108"/>
      <c r="G58" s="109"/>
      <c r="H58" s="109"/>
      <c r="I58" s="109"/>
      <c r="J58" s="108"/>
      <c r="K58" s="108"/>
      <c r="L58" s="108"/>
      <c r="M58" s="108"/>
      <c r="N58" s="108"/>
      <c r="O58" s="108"/>
      <c r="P58" s="108"/>
      <c r="Q58" s="108"/>
    </row>
    <row r="59" ht="9.75" customHeight="1">
      <c r="A59" s="108"/>
      <c r="B59" s="107"/>
      <c r="C59" s="107"/>
      <c r="D59" s="107"/>
      <c r="E59" s="108"/>
      <c r="F59" s="108"/>
      <c r="G59" s="109"/>
      <c r="H59" s="109"/>
      <c r="I59" s="109"/>
      <c r="J59" s="108"/>
      <c r="K59" s="108"/>
      <c r="L59" s="108"/>
      <c r="M59" s="108"/>
      <c r="N59" s="108"/>
      <c r="O59" s="108"/>
      <c r="P59" s="108"/>
      <c r="Q59" s="108"/>
    </row>
    <row r="60" ht="9.75" customHeight="1">
      <c r="A60" s="108"/>
      <c r="B60" s="107"/>
      <c r="C60" s="107"/>
      <c r="D60" s="107"/>
      <c r="E60" s="108"/>
      <c r="F60" s="108"/>
      <c r="G60" s="109"/>
      <c r="H60" s="109"/>
      <c r="I60" s="109"/>
      <c r="J60" s="108"/>
      <c r="K60" s="108"/>
      <c r="L60" s="108"/>
      <c r="M60" s="108"/>
      <c r="N60" s="108"/>
      <c r="O60" s="108"/>
      <c r="P60" s="108"/>
      <c r="Q60" s="108"/>
    </row>
    <row r="61" ht="9.75" customHeight="1">
      <c r="A61" s="108"/>
      <c r="B61" s="107"/>
      <c r="C61" s="107"/>
      <c r="D61" s="107"/>
      <c r="E61" s="108"/>
      <c r="F61" s="108"/>
      <c r="G61" s="109"/>
      <c r="H61" s="109"/>
      <c r="I61" s="109"/>
      <c r="J61" s="108"/>
      <c r="K61" s="108"/>
      <c r="L61" s="108"/>
      <c r="M61" s="108"/>
      <c r="N61" s="108"/>
      <c r="O61" s="108"/>
      <c r="P61" s="108"/>
      <c r="Q61" s="108"/>
    </row>
    <row r="62" ht="9.75" customHeight="1">
      <c r="A62" s="108"/>
      <c r="B62" s="107"/>
      <c r="C62" s="107"/>
      <c r="D62" s="107"/>
      <c r="E62" s="108"/>
      <c r="F62" s="108"/>
      <c r="G62" s="109"/>
      <c r="H62" s="109"/>
      <c r="I62" s="109"/>
      <c r="J62" s="108"/>
      <c r="K62" s="108"/>
      <c r="L62" s="108"/>
      <c r="M62" s="108"/>
      <c r="N62" s="108"/>
      <c r="O62" s="108"/>
      <c r="P62" s="108"/>
      <c r="Q62" s="108"/>
    </row>
    <row r="63" ht="9.75" customHeight="1">
      <c r="A63" s="108"/>
      <c r="B63" s="107"/>
      <c r="C63" s="107"/>
      <c r="D63" s="107"/>
      <c r="E63" s="108"/>
      <c r="F63" s="108"/>
      <c r="G63" s="109"/>
      <c r="H63" s="109"/>
      <c r="I63" s="109"/>
      <c r="J63" s="108"/>
      <c r="K63" s="108"/>
      <c r="L63" s="108"/>
      <c r="M63" s="108"/>
      <c r="N63" s="108"/>
      <c r="O63" s="108"/>
      <c r="P63" s="108"/>
      <c r="Q63" s="108"/>
    </row>
    <row r="64" ht="9.75" customHeight="1">
      <c r="A64" s="108"/>
      <c r="B64" s="107"/>
      <c r="C64" s="107"/>
      <c r="D64" s="107"/>
      <c r="E64" s="108"/>
      <c r="F64" s="108"/>
      <c r="G64" s="109"/>
      <c r="H64" s="109"/>
      <c r="I64" s="109"/>
      <c r="J64" s="108"/>
      <c r="K64" s="108"/>
      <c r="L64" s="108"/>
      <c r="M64" s="108"/>
      <c r="N64" s="108"/>
      <c r="O64" s="108"/>
      <c r="P64" s="108"/>
      <c r="Q64" s="108"/>
    </row>
    <row r="65" ht="9.75" customHeight="1">
      <c r="A65" s="108"/>
      <c r="B65" s="107"/>
      <c r="C65" s="107"/>
      <c r="D65" s="107"/>
      <c r="E65" s="108"/>
      <c r="F65" s="108"/>
      <c r="G65" s="109"/>
      <c r="H65" s="109"/>
      <c r="I65" s="109"/>
      <c r="J65" s="108"/>
      <c r="K65" s="108"/>
      <c r="L65" s="108"/>
      <c r="M65" s="108"/>
      <c r="N65" s="108"/>
      <c r="O65" s="108"/>
      <c r="P65" s="108"/>
      <c r="Q65" s="108"/>
    </row>
    <row r="66" ht="9.75" customHeight="1">
      <c r="A66" s="108"/>
      <c r="B66" s="107"/>
      <c r="C66" s="107"/>
      <c r="D66" s="107"/>
      <c r="E66" s="108"/>
      <c r="F66" s="108"/>
      <c r="G66" s="109"/>
      <c r="H66" s="109"/>
      <c r="I66" s="109"/>
      <c r="J66" s="108"/>
      <c r="K66" s="108"/>
      <c r="L66" s="108"/>
      <c r="M66" s="108"/>
      <c r="N66" s="108"/>
      <c r="O66" s="108"/>
      <c r="P66" s="108"/>
      <c r="Q66" s="108"/>
    </row>
    <row r="67" ht="9.75" customHeight="1">
      <c r="A67" s="108"/>
      <c r="B67" s="107"/>
      <c r="C67" s="107"/>
      <c r="D67" s="107"/>
      <c r="E67" s="108"/>
      <c r="F67" s="108"/>
      <c r="G67" s="109"/>
      <c r="H67" s="109"/>
      <c r="I67" s="109"/>
      <c r="J67" s="108"/>
      <c r="K67" s="108"/>
      <c r="L67" s="108"/>
      <c r="M67" s="108"/>
      <c r="N67" s="108"/>
      <c r="O67" s="108"/>
      <c r="P67" s="108"/>
      <c r="Q67" s="108"/>
    </row>
    <row r="68" ht="9.75" customHeight="1">
      <c r="A68" s="108"/>
      <c r="B68" s="107"/>
      <c r="C68" s="107"/>
      <c r="D68" s="107"/>
      <c r="E68" s="108"/>
      <c r="F68" s="108"/>
      <c r="G68" s="109"/>
      <c r="H68" s="109"/>
      <c r="I68" s="109"/>
      <c r="J68" s="108"/>
      <c r="K68" s="108"/>
      <c r="L68" s="108"/>
      <c r="M68" s="108"/>
      <c r="N68" s="108"/>
      <c r="O68" s="108"/>
      <c r="P68" s="108"/>
      <c r="Q68" s="108"/>
    </row>
    <row r="69" ht="9.75" customHeight="1">
      <c r="A69" s="108"/>
      <c r="B69" s="107"/>
      <c r="C69" s="107"/>
      <c r="D69" s="107"/>
      <c r="E69" s="108"/>
      <c r="F69" s="108"/>
      <c r="G69" s="109"/>
      <c r="H69" s="109"/>
      <c r="I69" s="109"/>
      <c r="J69" s="108"/>
      <c r="K69" s="108"/>
      <c r="L69" s="108"/>
      <c r="M69" s="108"/>
      <c r="N69" s="108"/>
      <c r="O69" s="108"/>
      <c r="P69" s="108"/>
      <c r="Q69" s="108"/>
    </row>
    <row r="70" ht="9.75" customHeight="1">
      <c r="A70" s="108"/>
      <c r="B70" s="107"/>
      <c r="C70" s="107"/>
      <c r="D70" s="107"/>
      <c r="E70" s="108"/>
      <c r="F70" s="108"/>
      <c r="G70" s="109"/>
      <c r="H70" s="109"/>
      <c r="I70" s="109"/>
      <c r="J70" s="108"/>
      <c r="K70" s="108"/>
      <c r="L70" s="108"/>
      <c r="M70" s="108"/>
      <c r="N70" s="108"/>
      <c r="O70" s="108"/>
      <c r="P70" s="108"/>
      <c r="Q70" s="108"/>
    </row>
    <row r="71" ht="9.75" customHeight="1">
      <c r="A71" s="108"/>
      <c r="B71" s="107"/>
      <c r="C71" s="107"/>
      <c r="D71" s="107"/>
      <c r="E71" s="108"/>
      <c r="F71" s="108"/>
      <c r="G71" s="109"/>
      <c r="H71" s="109"/>
      <c r="I71" s="109"/>
      <c r="J71" s="108"/>
      <c r="K71" s="108"/>
      <c r="L71" s="108"/>
      <c r="M71" s="108"/>
      <c r="N71" s="108"/>
      <c r="O71" s="108"/>
      <c r="P71" s="108"/>
      <c r="Q71" s="108"/>
    </row>
    <row r="72" ht="9.75" customHeight="1">
      <c r="A72" s="108"/>
      <c r="B72" s="107"/>
      <c r="C72" s="107"/>
      <c r="D72" s="107"/>
      <c r="E72" s="108"/>
      <c r="F72" s="108"/>
      <c r="G72" s="109"/>
      <c r="H72" s="109"/>
      <c r="I72" s="109"/>
      <c r="J72" s="108"/>
      <c r="K72" s="108"/>
      <c r="L72" s="108"/>
      <c r="M72" s="108"/>
      <c r="N72" s="108"/>
      <c r="O72" s="108"/>
      <c r="P72" s="108"/>
      <c r="Q72" s="108"/>
    </row>
    <row r="73" ht="9.75" customHeight="1">
      <c r="A73" s="108"/>
      <c r="B73" s="107"/>
      <c r="C73" s="107"/>
      <c r="D73" s="107"/>
      <c r="E73" s="108"/>
      <c r="F73" s="108"/>
      <c r="G73" s="109"/>
      <c r="H73" s="109"/>
      <c r="I73" s="109"/>
      <c r="J73" s="108"/>
      <c r="K73" s="108"/>
      <c r="L73" s="108"/>
      <c r="M73" s="108"/>
      <c r="N73" s="108"/>
      <c r="O73" s="108"/>
      <c r="P73" s="108"/>
      <c r="Q73" s="108"/>
    </row>
    <row r="74" ht="9.75" customHeight="1">
      <c r="A74" s="108"/>
      <c r="B74" s="107"/>
      <c r="C74" s="107"/>
      <c r="D74" s="107"/>
      <c r="E74" s="108"/>
      <c r="F74" s="108"/>
      <c r="G74" s="109"/>
      <c r="H74" s="109"/>
      <c r="I74" s="109"/>
      <c r="J74" s="108"/>
      <c r="K74" s="108"/>
      <c r="L74" s="108"/>
      <c r="M74" s="108"/>
      <c r="N74" s="108"/>
      <c r="O74" s="108"/>
      <c r="P74" s="108"/>
      <c r="Q74" s="108"/>
    </row>
    <row r="75" ht="9.75" customHeight="1">
      <c r="A75" s="108"/>
      <c r="B75" s="107"/>
      <c r="C75" s="107"/>
      <c r="D75" s="107"/>
      <c r="E75" s="108"/>
      <c r="F75" s="108"/>
      <c r="G75" s="109"/>
      <c r="H75" s="109"/>
      <c r="I75" s="109"/>
      <c r="J75" s="108"/>
      <c r="K75" s="108"/>
      <c r="L75" s="108"/>
      <c r="M75" s="108"/>
      <c r="N75" s="108"/>
      <c r="O75" s="108"/>
      <c r="P75" s="108"/>
      <c r="Q75" s="108"/>
    </row>
    <row r="76" ht="9.75" customHeight="1">
      <c r="A76" s="108"/>
      <c r="B76" s="107"/>
      <c r="C76" s="107"/>
      <c r="D76" s="107"/>
      <c r="E76" s="108"/>
      <c r="F76" s="108"/>
      <c r="G76" s="109"/>
      <c r="H76" s="109"/>
      <c r="I76" s="109"/>
      <c r="J76" s="108"/>
      <c r="K76" s="108"/>
      <c r="L76" s="108"/>
      <c r="M76" s="108"/>
      <c r="N76" s="108"/>
      <c r="O76" s="108"/>
      <c r="P76" s="108"/>
      <c r="Q76" s="108"/>
    </row>
    <row r="77" ht="9.75" customHeight="1">
      <c r="A77" s="108"/>
      <c r="B77" s="107"/>
      <c r="C77" s="107"/>
      <c r="D77" s="107"/>
      <c r="E77" s="108"/>
      <c r="F77" s="108"/>
      <c r="G77" s="109"/>
      <c r="H77" s="109"/>
      <c r="I77" s="109"/>
      <c r="J77" s="108"/>
      <c r="K77" s="108"/>
      <c r="L77" s="108"/>
      <c r="M77" s="108"/>
      <c r="N77" s="108"/>
      <c r="O77" s="108"/>
      <c r="P77" s="108"/>
      <c r="Q77" s="108"/>
    </row>
    <row r="78" ht="9.75" customHeight="1">
      <c r="A78" s="108"/>
      <c r="B78" s="107"/>
      <c r="C78" s="107"/>
      <c r="D78" s="107"/>
      <c r="E78" s="108"/>
      <c r="F78" s="108"/>
      <c r="G78" s="109"/>
      <c r="H78" s="109"/>
      <c r="I78" s="109"/>
      <c r="J78" s="108"/>
      <c r="K78" s="108"/>
      <c r="L78" s="108"/>
      <c r="M78" s="108"/>
      <c r="N78" s="108"/>
      <c r="O78" s="108"/>
      <c r="P78" s="108"/>
      <c r="Q78" s="108"/>
    </row>
    <row r="79" ht="9.75" customHeight="1">
      <c r="A79" s="108"/>
      <c r="B79" s="107"/>
      <c r="C79" s="107"/>
      <c r="D79" s="107"/>
      <c r="E79" s="108"/>
      <c r="F79" s="108"/>
      <c r="G79" s="109"/>
      <c r="H79" s="109"/>
      <c r="I79" s="109"/>
      <c r="J79" s="108"/>
      <c r="K79" s="108"/>
      <c r="L79" s="108"/>
      <c r="M79" s="108"/>
      <c r="N79" s="108"/>
      <c r="O79" s="108"/>
      <c r="P79" s="108"/>
      <c r="Q79" s="108"/>
    </row>
    <row r="80" ht="9.75" customHeight="1">
      <c r="A80" s="108"/>
      <c r="B80" s="107"/>
      <c r="C80" s="107"/>
      <c r="D80" s="107"/>
      <c r="E80" s="108"/>
      <c r="F80" s="108"/>
      <c r="G80" s="109"/>
      <c r="H80" s="109"/>
      <c r="I80" s="109"/>
      <c r="J80" s="108"/>
      <c r="K80" s="108"/>
      <c r="L80" s="108"/>
      <c r="M80" s="108"/>
      <c r="N80" s="108"/>
      <c r="O80" s="108"/>
      <c r="P80" s="108"/>
      <c r="Q80" s="108"/>
    </row>
    <row r="81" ht="9.75" customHeight="1">
      <c r="A81" s="108"/>
      <c r="B81" s="107"/>
      <c r="C81" s="107"/>
      <c r="D81" s="107"/>
      <c r="E81" s="108"/>
      <c r="F81" s="108"/>
      <c r="G81" s="109"/>
      <c r="H81" s="109"/>
      <c r="I81" s="109"/>
      <c r="J81" s="108"/>
      <c r="K81" s="108"/>
      <c r="L81" s="108"/>
      <c r="M81" s="108"/>
      <c r="N81" s="108"/>
      <c r="O81" s="108"/>
      <c r="P81" s="108"/>
      <c r="Q81" s="108"/>
    </row>
    <row r="82" ht="9.75" customHeight="1">
      <c r="A82" s="108"/>
      <c r="B82" s="107"/>
      <c r="C82" s="107"/>
      <c r="D82" s="107"/>
      <c r="E82" s="108"/>
      <c r="F82" s="108"/>
      <c r="G82" s="109"/>
      <c r="H82" s="109"/>
      <c r="I82" s="109"/>
      <c r="J82" s="108"/>
      <c r="K82" s="108"/>
      <c r="L82" s="108"/>
      <c r="M82" s="108"/>
      <c r="N82" s="108"/>
      <c r="O82" s="108"/>
      <c r="P82" s="108"/>
      <c r="Q82" s="108"/>
    </row>
    <row r="83" ht="9.75" customHeight="1">
      <c r="A83" s="108"/>
      <c r="B83" s="107"/>
      <c r="C83" s="107"/>
      <c r="D83" s="107"/>
      <c r="E83" s="108"/>
      <c r="F83" s="108"/>
      <c r="G83" s="109"/>
      <c r="H83" s="109"/>
      <c r="I83" s="109"/>
      <c r="J83" s="108"/>
      <c r="K83" s="108"/>
      <c r="L83" s="108"/>
      <c r="M83" s="108"/>
      <c r="N83" s="108"/>
      <c r="O83" s="108"/>
      <c r="P83" s="108"/>
      <c r="Q83" s="108"/>
    </row>
    <row r="84" ht="9.75" customHeight="1">
      <c r="A84" s="108"/>
      <c r="B84" s="107"/>
      <c r="C84" s="107"/>
      <c r="D84" s="107"/>
      <c r="E84" s="108"/>
      <c r="F84" s="108"/>
      <c r="G84" s="109"/>
      <c r="H84" s="109"/>
      <c r="I84" s="109"/>
      <c r="J84" s="108"/>
      <c r="K84" s="108"/>
      <c r="L84" s="108"/>
      <c r="M84" s="108"/>
      <c r="N84" s="108"/>
      <c r="O84" s="108"/>
      <c r="P84" s="108"/>
      <c r="Q84" s="108"/>
    </row>
    <row r="85" ht="9.75" customHeight="1">
      <c r="A85" s="108"/>
      <c r="B85" s="107"/>
      <c r="C85" s="107"/>
      <c r="D85" s="107"/>
      <c r="E85" s="108"/>
      <c r="F85" s="108"/>
      <c r="G85" s="109"/>
      <c r="H85" s="109"/>
      <c r="I85" s="109"/>
      <c r="J85" s="108"/>
      <c r="K85" s="108"/>
      <c r="L85" s="108"/>
      <c r="M85" s="108"/>
      <c r="N85" s="108"/>
      <c r="O85" s="108"/>
      <c r="P85" s="108"/>
      <c r="Q85" s="108"/>
    </row>
    <row r="86" ht="9.75" customHeight="1">
      <c r="A86" s="108"/>
      <c r="B86" s="107"/>
      <c r="C86" s="107"/>
      <c r="D86" s="107"/>
      <c r="E86" s="108"/>
      <c r="F86" s="108"/>
      <c r="G86" s="109"/>
      <c r="H86" s="109"/>
      <c r="I86" s="109"/>
      <c r="J86" s="108"/>
      <c r="K86" s="108"/>
      <c r="L86" s="108"/>
      <c r="M86" s="108"/>
      <c r="N86" s="108"/>
      <c r="O86" s="108"/>
      <c r="P86" s="108"/>
      <c r="Q86" s="108"/>
    </row>
    <row r="87" ht="9.75" customHeight="1">
      <c r="A87" s="108"/>
      <c r="B87" s="107"/>
      <c r="C87" s="107"/>
      <c r="D87" s="107"/>
      <c r="E87" s="108"/>
      <c r="F87" s="108"/>
      <c r="G87" s="109"/>
      <c r="H87" s="109"/>
      <c r="I87" s="109"/>
      <c r="J87" s="108"/>
      <c r="K87" s="108"/>
      <c r="L87" s="108"/>
      <c r="M87" s="108"/>
      <c r="N87" s="108"/>
      <c r="O87" s="108"/>
      <c r="P87" s="108"/>
      <c r="Q87" s="108"/>
    </row>
    <row r="88" ht="9.75" customHeight="1">
      <c r="A88" s="108"/>
      <c r="B88" s="107"/>
      <c r="C88" s="107"/>
      <c r="D88" s="107"/>
      <c r="E88" s="108"/>
      <c r="F88" s="108"/>
      <c r="G88" s="109"/>
      <c r="H88" s="109"/>
      <c r="I88" s="109"/>
      <c r="J88" s="108"/>
      <c r="K88" s="108"/>
      <c r="L88" s="108"/>
      <c r="M88" s="108"/>
      <c r="N88" s="108"/>
      <c r="O88" s="108"/>
      <c r="P88" s="108"/>
      <c r="Q88" s="108"/>
    </row>
    <row r="89" ht="9.75" customHeight="1">
      <c r="A89" s="108"/>
      <c r="B89" s="107"/>
      <c r="C89" s="107"/>
      <c r="D89" s="107"/>
      <c r="E89" s="108"/>
      <c r="F89" s="108"/>
      <c r="G89" s="109"/>
      <c r="H89" s="109"/>
      <c r="I89" s="109"/>
      <c r="J89" s="108"/>
      <c r="K89" s="108"/>
      <c r="L89" s="108"/>
      <c r="M89" s="108"/>
      <c r="N89" s="108"/>
      <c r="O89" s="108"/>
      <c r="P89" s="108"/>
      <c r="Q89" s="108"/>
    </row>
    <row r="90" ht="9.75" customHeight="1">
      <c r="A90" s="108"/>
      <c r="B90" s="107"/>
      <c r="C90" s="107"/>
      <c r="D90" s="107"/>
      <c r="E90" s="108"/>
      <c r="F90" s="108"/>
      <c r="G90" s="109"/>
      <c r="H90" s="109"/>
      <c r="I90" s="109"/>
      <c r="J90" s="108"/>
      <c r="K90" s="108"/>
      <c r="L90" s="108"/>
      <c r="M90" s="108"/>
      <c r="N90" s="108"/>
      <c r="O90" s="108"/>
      <c r="P90" s="108"/>
      <c r="Q90" s="108"/>
    </row>
    <row r="91" ht="9.75" customHeight="1">
      <c r="A91" s="108"/>
      <c r="B91" s="107"/>
      <c r="C91" s="107"/>
      <c r="D91" s="107"/>
      <c r="E91" s="108"/>
      <c r="F91" s="108"/>
      <c r="G91" s="109"/>
      <c r="H91" s="109"/>
      <c r="I91" s="109"/>
      <c r="J91" s="108"/>
      <c r="K91" s="108"/>
      <c r="L91" s="108"/>
      <c r="M91" s="108"/>
      <c r="N91" s="108"/>
      <c r="O91" s="108"/>
      <c r="P91" s="108"/>
      <c r="Q91" s="108"/>
    </row>
    <row r="92" ht="9.75" customHeight="1">
      <c r="A92" s="108"/>
      <c r="B92" s="107"/>
      <c r="C92" s="107"/>
      <c r="D92" s="107"/>
      <c r="E92" s="108"/>
      <c r="F92" s="108"/>
      <c r="G92" s="109"/>
      <c r="H92" s="109"/>
      <c r="I92" s="109"/>
      <c r="J92" s="108"/>
      <c r="K92" s="108"/>
      <c r="L92" s="108"/>
      <c r="M92" s="108"/>
      <c r="N92" s="108"/>
      <c r="O92" s="108"/>
      <c r="P92" s="108"/>
      <c r="Q92" s="108"/>
    </row>
    <row r="93" ht="9.75" customHeight="1">
      <c r="A93" s="108"/>
      <c r="B93" s="107"/>
      <c r="C93" s="107"/>
      <c r="D93" s="107"/>
      <c r="E93" s="108"/>
      <c r="F93" s="108"/>
      <c r="G93" s="109"/>
      <c r="H93" s="109"/>
      <c r="I93" s="109"/>
      <c r="J93" s="108"/>
      <c r="K93" s="108"/>
      <c r="L93" s="108"/>
      <c r="M93" s="108"/>
      <c r="N93" s="108"/>
      <c r="O93" s="108"/>
      <c r="P93" s="108"/>
      <c r="Q93" s="108"/>
    </row>
    <row r="94" ht="9.75" customHeight="1">
      <c r="A94" s="108"/>
      <c r="B94" s="107"/>
      <c r="C94" s="107"/>
      <c r="D94" s="107"/>
      <c r="E94" s="108"/>
      <c r="F94" s="108"/>
      <c r="G94" s="109"/>
      <c r="H94" s="109"/>
      <c r="I94" s="109"/>
      <c r="J94" s="108"/>
      <c r="K94" s="108"/>
      <c r="L94" s="108"/>
      <c r="M94" s="108"/>
      <c r="N94" s="108"/>
      <c r="O94" s="108"/>
      <c r="P94" s="108"/>
      <c r="Q94" s="108"/>
    </row>
    <row r="95" ht="9.75" customHeight="1">
      <c r="A95" s="108"/>
      <c r="B95" s="107"/>
      <c r="C95" s="107"/>
      <c r="D95" s="107"/>
      <c r="E95" s="108"/>
      <c r="F95" s="108"/>
      <c r="G95" s="109"/>
      <c r="H95" s="109"/>
      <c r="I95" s="109"/>
      <c r="J95" s="108"/>
      <c r="K95" s="108"/>
      <c r="L95" s="108"/>
      <c r="M95" s="108"/>
      <c r="N95" s="108"/>
      <c r="O95" s="108"/>
      <c r="P95" s="108"/>
      <c r="Q95" s="108"/>
    </row>
    <row r="96" ht="9.75" customHeight="1">
      <c r="A96" s="108"/>
      <c r="B96" s="107"/>
      <c r="C96" s="107"/>
      <c r="D96" s="107"/>
      <c r="E96" s="108"/>
      <c r="F96" s="108"/>
      <c r="G96" s="109"/>
      <c r="H96" s="109"/>
      <c r="I96" s="109"/>
      <c r="J96" s="108"/>
      <c r="K96" s="108"/>
      <c r="L96" s="108"/>
      <c r="M96" s="108"/>
      <c r="N96" s="108"/>
      <c r="O96" s="108"/>
      <c r="P96" s="108"/>
      <c r="Q96" s="108"/>
    </row>
    <row r="97" ht="9.75" customHeight="1">
      <c r="A97" s="108"/>
      <c r="B97" s="107"/>
      <c r="C97" s="107"/>
      <c r="D97" s="107"/>
      <c r="E97" s="108"/>
      <c r="F97" s="108"/>
      <c r="G97" s="109"/>
      <c r="H97" s="109"/>
      <c r="I97" s="109"/>
      <c r="J97" s="108"/>
      <c r="K97" s="108"/>
      <c r="L97" s="108"/>
      <c r="M97" s="108"/>
      <c r="N97" s="108"/>
      <c r="O97" s="108"/>
      <c r="P97" s="108"/>
      <c r="Q97" s="108"/>
    </row>
    <row r="98" ht="9.75" customHeight="1">
      <c r="A98" s="108"/>
      <c r="B98" s="107"/>
      <c r="C98" s="107"/>
      <c r="D98" s="107"/>
      <c r="E98" s="108"/>
      <c r="F98" s="108"/>
      <c r="G98" s="109"/>
      <c r="H98" s="109"/>
      <c r="I98" s="109"/>
      <c r="J98" s="108"/>
      <c r="K98" s="108"/>
      <c r="L98" s="108"/>
      <c r="M98" s="108"/>
      <c r="N98" s="108"/>
      <c r="O98" s="108"/>
      <c r="P98" s="108"/>
      <c r="Q98" s="108"/>
    </row>
    <row r="99" ht="9.75" customHeight="1">
      <c r="A99" s="108"/>
      <c r="B99" s="107"/>
      <c r="C99" s="107"/>
      <c r="D99" s="107"/>
      <c r="E99" s="108"/>
      <c r="F99" s="108"/>
      <c r="G99" s="109"/>
      <c r="H99" s="109"/>
      <c r="I99" s="109"/>
      <c r="J99" s="108"/>
      <c r="K99" s="108"/>
      <c r="L99" s="108"/>
      <c r="M99" s="108"/>
      <c r="N99" s="108"/>
      <c r="O99" s="108"/>
      <c r="P99" s="108"/>
      <c r="Q99" s="108"/>
    </row>
    <row r="100" ht="9.75" customHeight="1">
      <c r="A100" s="108"/>
      <c r="B100" s="107"/>
      <c r="C100" s="107"/>
      <c r="D100" s="107"/>
      <c r="E100" s="108"/>
      <c r="F100" s="108"/>
      <c r="G100" s="109"/>
      <c r="H100" s="109"/>
      <c r="I100" s="109"/>
      <c r="J100" s="108"/>
      <c r="K100" s="108"/>
      <c r="L100" s="108"/>
      <c r="M100" s="108"/>
      <c r="N100" s="108"/>
      <c r="O100" s="108"/>
      <c r="P100" s="108"/>
      <c r="Q100" s="108"/>
    </row>
    <row r="101" ht="9.75" customHeight="1">
      <c r="A101" s="108"/>
      <c r="B101" s="107"/>
      <c r="C101" s="107"/>
      <c r="D101" s="107"/>
      <c r="E101" s="108"/>
      <c r="F101" s="108"/>
      <c r="G101" s="109"/>
      <c r="H101" s="109"/>
      <c r="I101" s="109"/>
      <c r="J101" s="108"/>
      <c r="K101" s="108"/>
      <c r="L101" s="108"/>
      <c r="M101" s="108"/>
      <c r="N101" s="108"/>
      <c r="O101" s="108"/>
      <c r="P101" s="108"/>
      <c r="Q101" s="108"/>
    </row>
    <row r="102" ht="9.75" customHeight="1">
      <c r="A102" s="108"/>
      <c r="B102" s="107"/>
      <c r="C102" s="107"/>
      <c r="D102" s="107"/>
      <c r="E102" s="108"/>
      <c r="F102" s="108"/>
      <c r="G102" s="109"/>
      <c r="H102" s="109"/>
      <c r="I102" s="109"/>
      <c r="J102" s="108"/>
      <c r="K102" s="108"/>
      <c r="L102" s="108"/>
      <c r="M102" s="108"/>
      <c r="N102" s="108"/>
      <c r="O102" s="108"/>
      <c r="P102" s="108"/>
      <c r="Q102" s="108"/>
    </row>
    <row r="103" ht="9.75" customHeight="1">
      <c r="A103" s="108"/>
      <c r="B103" s="107"/>
      <c r="C103" s="107"/>
      <c r="D103" s="107"/>
      <c r="E103" s="108"/>
      <c r="F103" s="108"/>
      <c r="G103" s="109"/>
      <c r="H103" s="109"/>
      <c r="I103" s="109"/>
      <c r="J103" s="108"/>
      <c r="K103" s="108"/>
      <c r="L103" s="108"/>
      <c r="M103" s="108"/>
      <c r="N103" s="108"/>
      <c r="O103" s="108"/>
      <c r="P103" s="108"/>
      <c r="Q103" s="108"/>
    </row>
    <row r="104" ht="9.75" customHeight="1">
      <c r="A104" s="108"/>
      <c r="B104" s="107"/>
      <c r="C104" s="107"/>
      <c r="D104" s="107"/>
      <c r="E104" s="108"/>
      <c r="F104" s="108"/>
      <c r="G104" s="109"/>
      <c r="H104" s="109"/>
      <c r="I104" s="109"/>
      <c r="J104" s="108"/>
      <c r="K104" s="108"/>
      <c r="L104" s="108"/>
      <c r="M104" s="108"/>
      <c r="N104" s="108"/>
      <c r="O104" s="108"/>
      <c r="P104" s="108"/>
      <c r="Q104" s="108"/>
    </row>
    <row r="105" ht="9.75" customHeight="1">
      <c r="A105" s="108"/>
      <c r="B105" s="107"/>
      <c r="C105" s="107"/>
      <c r="D105" s="107"/>
      <c r="E105" s="108"/>
      <c r="F105" s="108"/>
      <c r="G105" s="109"/>
      <c r="H105" s="109"/>
      <c r="I105" s="109"/>
      <c r="J105" s="108"/>
      <c r="K105" s="108"/>
      <c r="L105" s="108"/>
      <c r="M105" s="108"/>
      <c r="N105" s="108"/>
      <c r="O105" s="108"/>
      <c r="P105" s="108"/>
      <c r="Q105" s="108"/>
    </row>
    <row r="106" ht="9.75" customHeight="1">
      <c r="A106" s="108"/>
      <c r="B106" s="107"/>
      <c r="C106" s="107"/>
      <c r="D106" s="107"/>
      <c r="E106" s="108"/>
      <c r="F106" s="108"/>
      <c r="G106" s="109"/>
      <c r="H106" s="109"/>
      <c r="I106" s="109"/>
      <c r="J106" s="108"/>
      <c r="K106" s="108"/>
      <c r="L106" s="108"/>
      <c r="M106" s="108"/>
      <c r="N106" s="108"/>
      <c r="O106" s="108"/>
      <c r="P106" s="108"/>
      <c r="Q106" s="108"/>
    </row>
    <row r="107" ht="9.75" customHeight="1">
      <c r="A107" s="108"/>
      <c r="B107" s="107"/>
      <c r="C107" s="107"/>
      <c r="D107" s="107"/>
      <c r="E107" s="108"/>
      <c r="F107" s="108"/>
      <c r="G107" s="109"/>
      <c r="H107" s="109"/>
      <c r="I107" s="109"/>
      <c r="J107" s="108"/>
      <c r="K107" s="108"/>
      <c r="L107" s="108"/>
      <c r="M107" s="108"/>
      <c r="N107" s="108"/>
      <c r="O107" s="108"/>
      <c r="P107" s="108"/>
      <c r="Q107" s="108"/>
    </row>
    <row r="108" ht="9.75" customHeight="1">
      <c r="A108" s="108"/>
      <c r="B108" s="107"/>
      <c r="C108" s="107"/>
      <c r="D108" s="107"/>
      <c r="E108" s="108"/>
      <c r="F108" s="108"/>
      <c r="G108" s="109"/>
      <c r="H108" s="109"/>
      <c r="I108" s="109"/>
      <c r="J108" s="108"/>
      <c r="K108" s="108"/>
      <c r="L108" s="108"/>
      <c r="M108" s="108"/>
      <c r="N108" s="108"/>
      <c r="O108" s="108"/>
      <c r="P108" s="108"/>
      <c r="Q108" s="108"/>
    </row>
    <row r="109" ht="9.75" customHeight="1">
      <c r="A109" s="108"/>
      <c r="B109" s="107"/>
      <c r="C109" s="107"/>
      <c r="D109" s="107"/>
      <c r="E109" s="108"/>
      <c r="F109" s="108"/>
      <c r="G109" s="109"/>
      <c r="H109" s="109"/>
      <c r="I109" s="109"/>
      <c r="J109" s="108"/>
      <c r="K109" s="108"/>
      <c r="L109" s="108"/>
      <c r="M109" s="108"/>
      <c r="N109" s="108"/>
      <c r="O109" s="108"/>
      <c r="P109" s="108"/>
      <c r="Q109" s="108"/>
    </row>
    <row r="110" ht="9.75" customHeight="1">
      <c r="A110" s="108"/>
      <c r="B110" s="107"/>
      <c r="C110" s="107"/>
      <c r="D110" s="107"/>
      <c r="E110" s="108"/>
      <c r="F110" s="108"/>
      <c r="G110" s="109"/>
      <c r="H110" s="109"/>
      <c r="I110" s="109"/>
      <c r="J110" s="108"/>
      <c r="K110" s="108"/>
      <c r="L110" s="108"/>
      <c r="M110" s="108"/>
      <c r="N110" s="108"/>
      <c r="O110" s="108"/>
      <c r="P110" s="108"/>
      <c r="Q110" s="108"/>
    </row>
    <row r="111" ht="9.75" customHeight="1">
      <c r="A111" s="108"/>
      <c r="B111" s="107"/>
      <c r="C111" s="107"/>
      <c r="D111" s="107"/>
      <c r="E111" s="108"/>
      <c r="F111" s="108"/>
      <c r="G111" s="109"/>
      <c r="H111" s="109"/>
      <c r="I111" s="109"/>
      <c r="J111" s="108"/>
      <c r="K111" s="108"/>
      <c r="L111" s="108"/>
      <c r="M111" s="108"/>
      <c r="N111" s="108"/>
      <c r="O111" s="108"/>
      <c r="P111" s="108"/>
      <c r="Q111" s="108"/>
    </row>
    <row r="112" ht="9.75" customHeight="1">
      <c r="A112" s="108"/>
      <c r="B112" s="107"/>
      <c r="C112" s="107"/>
      <c r="D112" s="107"/>
      <c r="E112" s="108"/>
      <c r="F112" s="108"/>
      <c r="G112" s="109"/>
      <c r="H112" s="109"/>
      <c r="I112" s="109"/>
      <c r="J112" s="108"/>
      <c r="K112" s="108"/>
      <c r="L112" s="108"/>
      <c r="M112" s="108"/>
      <c r="N112" s="108"/>
      <c r="O112" s="108"/>
      <c r="P112" s="108"/>
      <c r="Q112" s="108"/>
    </row>
    <row r="113" ht="9.75" customHeight="1">
      <c r="A113" s="108"/>
      <c r="B113" s="107"/>
      <c r="C113" s="107"/>
      <c r="D113" s="107"/>
      <c r="E113" s="108"/>
      <c r="F113" s="108"/>
      <c r="G113" s="109"/>
      <c r="H113" s="109"/>
      <c r="I113" s="109"/>
      <c r="J113" s="108"/>
      <c r="K113" s="108"/>
      <c r="L113" s="108"/>
      <c r="M113" s="108"/>
      <c r="N113" s="108"/>
      <c r="O113" s="108"/>
      <c r="P113" s="108"/>
      <c r="Q113" s="108"/>
    </row>
    <row r="114" ht="9.75" customHeight="1">
      <c r="A114" s="108"/>
      <c r="B114" s="107"/>
      <c r="C114" s="107"/>
      <c r="D114" s="107"/>
      <c r="E114" s="108"/>
      <c r="F114" s="108"/>
      <c r="G114" s="109"/>
      <c r="H114" s="109"/>
      <c r="I114" s="109"/>
      <c r="J114" s="108"/>
      <c r="K114" s="108"/>
      <c r="L114" s="108"/>
      <c r="M114" s="108"/>
      <c r="N114" s="108"/>
      <c r="O114" s="108"/>
      <c r="P114" s="108"/>
      <c r="Q114" s="108"/>
    </row>
    <row r="115" ht="9.75" customHeight="1">
      <c r="A115" s="108"/>
      <c r="B115" s="107"/>
      <c r="C115" s="107"/>
      <c r="D115" s="107"/>
      <c r="E115" s="108"/>
      <c r="F115" s="108"/>
      <c r="G115" s="109"/>
      <c r="H115" s="109"/>
      <c r="I115" s="109"/>
      <c r="J115" s="108"/>
      <c r="K115" s="108"/>
      <c r="L115" s="108"/>
      <c r="M115" s="108"/>
      <c r="N115" s="108"/>
      <c r="O115" s="108"/>
      <c r="P115" s="108"/>
      <c r="Q115" s="108"/>
    </row>
    <row r="116" ht="9.75" customHeight="1">
      <c r="A116" s="108"/>
      <c r="B116" s="107"/>
      <c r="C116" s="107"/>
      <c r="D116" s="107"/>
      <c r="E116" s="108"/>
      <c r="F116" s="108"/>
      <c r="G116" s="109"/>
      <c r="H116" s="109"/>
      <c r="I116" s="109"/>
      <c r="J116" s="108"/>
      <c r="K116" s="108"/>
      <c r="L116" s="108"/>
      <c r="M116" s="108"/>
      <c r="N116" s="108"/>
      <c r="O116" s="108"/>
      <c r="P116" s="108"/>
      <c r="Q116" s="108"/>
    </row>
    <row r="117" ht="9.75" customHeight="1">
      <c r="A117" s="108"/>
      <c r="B117" s="107"/>
      <c r="C117" s="107"/>
      <c r="D117" s="107"/>
      <c r="E117" s="108"/>
      <c r="F117" s="108"/>
      <c r="G117" s="109"/>
      <c r="H117" s="109"/>
      <c r="I117" s="109"/>
      <c r="J117" s="108"/>
      <c r="K117" s="108"/>
      <c r="L117" s="108"/>
      <c r="M117" s="108"/>
      <c r="N117" s="108"/>
      <c r="O117" s="108"/>
      <c r="P117" s="108"/>
      <c r="Q117" s="108"/>
    </row>
    <row r="118" ht="9.75" customHeight="1">
      <c r="A118" s="108"/>
      <c r="B118" s="107"/>
      <c r="C118" s="107"/>
      <c r="D118" s="107"/>
      <c r="E118" s="108"/>
      <c r="F118" s="108"/>
      <c r="G118" s="109"/>
      <c r="H118" s="109"/>
      <c r="I118" s="109"/>
      <c r="J118" s="108"/>
      <c r="K118" s="108"/>
      <c r="L118" s="108"/>
      <c r="M118" s="108"/>
      <c r="N118" s="108"/>
      <c r="O118" s="108"/>
      <c r="P118" s="108"/>
      <c r="Q118" s="108"/>
    </row>
    <row r="119" ht="9.75" customHeight="1">
      <c r="A119" s="108"/>
      <c r="B119" s="107"/>
      <c r="C119" s="107"/>
      <c r="D119" s="107"/>
      <c r="E119" s="108"/>
      <c r="F119" s="108"/>
      <c r="G119" s="109"/>
      <c r="H119" s="109"/>
      <c r="I119" s="109"/>
      <c r="J119" s="108"/>
      <c r="K119" s="108"/>
      <c r="L119" s="108"/>
      <c r="M119" s="108"/>
      <c r="N119" s="108"/>
      <c r="O119" s="108"/>
      <c r="P119" s="108"/>
      <c r="Q119" s="108"/>
    </row>
    <row r="120" ht="9.75" customHeight="1">
      <c r="A120" s="108"/>
      <c r="B120" s="107"/>
      <c r="C120" s="107"/>
      <c r="D120" s="107"/>
      <c r="E120" s="108"/>
      <c r="F120" s="108"/>
      <c r="G120" s="109"/>
      <c r="H120" s="109"/>
      <c r="I120" s="109"/>
      <c r="J120" s="108"/>
      <c r="K120" s="108"/>
      <c r="L120" s="108"/>
      <c r="M120" s="108"/>
      <c r="N120" s="108"/>
      <c r="O120" s="108"/>
      <c r="P120" s="108"/>
      <c r="Q120" s="108"/>
    </row>
    <row r="121" ht="9.75" customHeight="1">
      <c r="A121" s="108"/>
      <c r="B121" s="107"/>
      <c r="C121" s="107"/>
      <c r="D121" s="107"/>
      <c r="E121" s="108"/>
      <c r="F121" s="108"/>
      <c r="G121" s="109"/>
      <c r="H121" s="109"/>
      <c r="I121" s="109"/>
      <c r="J121" s="108"/>
      <c r="K121" s="108"/>
      <c r="L121" s="108"/>
      <c r="M121" s="108"/>
      <c r="N121" s="108"/>
      <c r="O121" s="108"/>
      <c r="P121" s="108"/>
      <c r="Q121" s="108"/>
    </row>
    <row r="122" ht="9.75" customHeight="1">
      <c r="A122" s="108"/>
      <c r="B122" s="107"/>
      <c r="C122" s="107"/>
      <c r="D122" s="107"/>
      <c r="E122" s="108"/>
      <c r="F122" s="108"/>
      <c r="G122" s="109"/>
      <c r="H122" s="109"/>
      <c r="I122" s="109"/>
      <c r="J122" s="108"/>
      <c r="K122" s="108"/>
      <c r="L122" s="108"/>
      <c r="M122" s="108"/>
      <c r="N122" s="108"/>
      <c r="O122" s="108"/>
      <c r="P122" s="108"/>
      <c r="Q122" s="108"/>
    </row>
    <row r="123" ht="9.75" customHeight="1">
      <c r="A123" s="108"/>
      <c r="B123" s="107"/>
      <c r="C123" s="107"/>
      <c r="D123" s="107"/>
      <c r="E123" s="108"/>
      <c r="F123" s="108"/>
      <c r="G123" s="109"/>
      <c r="H123" s="109"/>
      <c r="I123" s="109"/>
      <c r="J123" s="108"/>
      <c r="K123" s="108"/>
      <c r="L123" s="108"/>
      <c r="M123" s="108"/>
      <c r="N123" s="108"/>
      <c r="O123" s="108"/>
      <c r="P123" s="108"/>
      <c r="Q123" s="108"/>
    </row>
    <row r="124" ht="9.75" customHeight="1">
      <c r="A124" s="108"/>
      <c r="B124" s="107"/>
      <c r="C124" s="107"/>
      <c r="D124" s="107"/>
      <c r="E124" s="108"/>
      <c r="F124" s="108"/>
      <c r="G124" s="109"/>
      <c r="H124" s="109"/>
      <c r="I124" s="109"/>
      <c r="J124" s="108"/>
      <c r="K124" s="108"/>
      <c r="L124" s="108"/>
      <c r="M124" s="108"/>
      <c r="N124" s="108"/>
      <c r="O124" s="108"/>
      <c r="P124" s="108"/>
      <c r="Q124" s="108"/>
    </row>
    <row r="125" ht="9.75" customHeight="1">
      <c r="A125" s="108"/>
      <c r="B125" s="107"/>
      <c r="C125" s="107"/>
      <c r="D125" s="107"/>
      <c r="E125" s="108"/>
      <c r="F125" s="108"/>
      <c r="G125" s="109"/>
      <c r="H125" s="109"/>
      <c r="I125" s="109"/>
      <c r="J125" s="108"/>
      <c r="K125" s="108"/>
      <c r="L125" s="108"/>
      <c r="M125" s="108"/>
      <c r="N125" s="108"/>
      <c r="O125" s="108"/>
      <c r="P125" s="108"/>
      <c r="Q125" s="108"/>
    </row>
    <row r="126" ht="9.75" customHeight="1">
      <c r="A126" s="108"/>
      <c r="B126" s="107"/>
      <c r="C126" s="107"/>
      <c r="D126" s="107"/>
      <c r="E126" s="108"/>
      <c r="F126" s="108"/>
      <c r="G126" s="109"/>
      <c r="H126" s="109"/>
      <c r="I126" s="109"/>
      <c r="J126" s="108"/>
      <c r="K126" s="108"/>
      <c r="L126" s="108"/>
      <c r="M126" s="108"/>
      <c r="N126" s="108"/>
      <c r="O126" s="108"/>
      <c r="P126" s="108"/>
      <c r="Q126" s="108"/>
    </row>
    <row r="127" ht="9.75" customHeight="1">
      <c r="A127" s="108"/>
      <c r="B127" s="107"/>
      <c r="C127" s="107"/>
      <c r="D127" s="107"/>
      <c r="E127" s="108"/>
      <c r="F127" s="108"/>
      <c r="G127" s="109"/>
      <c r="H127" s="109"/>
      <c r="I127" s="109"/>
      <c r="J127" s="108"/>
      <c r="K127" s="108"/>
      <c r="L127" s="108"/>
      <c r="M127" s="108"/>
      <c r="N127" s="108"/>
      <c r="O127" s="108"/>
      <c r="P127" s="108"/>
      <c r="Q127" s="108"/>
    </row>
    <row r="128" ht="9.75" customHeight="1">
      <c r="A128" s="108"/>
      <c r="B128" s="107"/>
      <c r="C128" s="107"/>
      <c r="D128" s="107"/>
      <c r="E128" s="108"/>
      <c r="F128" s="108"/>
      <c r="G128" s="109"/>
      <c r="H128" s="109"/>
      <c r="I128" s="109"/>
      <c r="J128" s="108"/>
      <c r="K128" s="108"/>
      <c r="L128" s="108"/>
      <c r="M128" s="108"/>
      <c r="N128" s="108"/>
      <c r="O128" s="108"/>
      <c r="P128" s="108"/>
      <c r="Q128" s="108"/>
    </row>
    <row r="129" ht="9.75" customHeight="1">
      <c r="A129" s="108"/>
      <c r="B129" s="107"/>
      <c r="C129" s="107"/>
      <c r="D129" s="107"/>
      <c r="E129" s="108"/>
      <c r="F129" s="108"/>
      <c r="G129" s="109"/>
      <c r="H129" s="109"/>
      <c r="I129" s="109"/>
      <c r="J129" s="108"/>
      <c r="K129" s="108"/>
      <c r="L129" s="108"/>
      <c r="M129" s="108"/>
      <c r="N129" s="108"/>
      <c r="O129" s="108"/>
      <c r="P129" s="108"/>
      <c r="Q129" s="108"/>
    </row>
    <row r="130" ht="9.75" customHeight="1">
      <c r="A130" s="108"/>
      <c r="B130" s="107"/>
      <c r="C130" s="107"/>
      <c r="D130" s="107"/>
      <c r="E130" s="108"/>
      <c r="F130" s="108"/>
      <c r="G130" s="109"/>
      <c r="H130" s="109"/>
      <c r="I130" s="109"/>
      <c r="J130" s="108"/>
      <c r="K130" s="108"/>
      <c r="L130" s="108"/>
      <c r="M130" s="108"/>
      <c r="N130" s="108"/>
      <c r="O130" s="108"/>
      <c r="P130" s="108"/>
      <c r="Q130" s="108"/>
    </row>
    <row r="131" ht="9.75" customHeight="1">
      <c r="A131" s="108"/>
      <c r="B131" s="107"/>
      <c r="C131" s="107"/>
      <c r="D131" s="107"/>
      <c r="E131" s="108"/>
      <c r="F131" s="108"/>
      <c r="G131" s="109"/>
      <c r="H131" s="109"/>
      <c r="I131" s="109"/>
      <c r="J131" s="108"/>
      <c r="K131" s="108"/>
      <c r="L131" s="108"/>
      <c r="M131" s="108"/>
      <c r="N131" s="108"/>
      <c r="O131" s="108"/>
      <c r="P131" s="108"/>
      <c r="Q131" s="108"/>
    </row>
    <row r="132" ht="9.75" customHeight="1">
      <c r="A132" s="108"/>
      <c r="B132" s="107"/>
      <c r="C132" s="107"/>
      <c r="D132" s="107"/>
      <c r="E132" s="108"/>
      <c r="F132" s="108"/>
      <c r="G132" s="109"/>
      <c r="H132" s="109"/>
      <c r="I132" s="109"/>
      <c r="J132" s="108"/>
      <c r="K132" s="108"/>
      <c r="L132" s="108"/>
      <c r="M132" s="108"/>
      <c r="N132" s="108"/>
      <c r="O132" s="108"/>
      <c r="P132" s="108"/>
      <c r="Q132" s="108"/>
    </row>
    <row r="133" ht="9.75" customHeight="1">
      <c r="A133" s="108"/>
      <c r="B133" s="107"/>
      <c r="C133" s="107"/>
      <c r="D133" s="107"/>
      <c r="E133" s="108"/>
      <c r="F133" s="108"/>
      <c r="G133" s="109"/>
      <c r="H133" s="109"/>
      <c r="I133" s="109"/>
      <c r="J133" s="108"/>
      <c r="K133" s="108"/>
      <c r="L133" s="108"/>
      <c r="M133" s="108"/>
      <c r="N133" s="108"/>
      <c r="O133" s="108"/>
      <c r="P133" s="108"/>
      <c r="Q133" s="108"/>
    </row>
    <row r="134" ht="9.75" customHeight="1">
      <c r="A134" s="108"/>
      <c r="B134" s="107"/>
      <c r="C134" s="107"/>
      <c r="D134" s="107"/>
      <c r="E134" s="108"/>
      <c r="F134" s="108"/>
      <c r="G134" s="109"/>
      <c r="H134" s="109"/>
      <c r="I134" s="109"/>
      <c r="J134" s="108"/>
      <c r="K134" s="108"/>
      <c r="L134" s="108"/>
      <c r="M134" s="108"/>
      <c r="N134" s="108"/>
      <c r="O134" s="108"/>
      <c r="P134" s="108"/>
      <c r="Q134" s="108"/>
    </row>
    <row r="135" ht="9.75" customHeight="1">
      <c r="A135" s="108"/>
      <c r="B135" s="107"/>
      <c r="C135" s="107"/>
      <c r="D135" s="107"/>
      <c r="E135" s="108"/>
      <c r="F135" s="108"/>
      <c r="G135" s="109"/>
      <c r="H135" s="109"/>
      <c r="I135" s="109"/>
      <c r="J135" s="108"/>
      <c r="K135" s="108"/>
      <c r="L135" s="108"/>
      <c r="M135" s="108"/>
      <c r="N135" s="108"/>
      <c r="O135" s="108"/>
      <c r="P135" s="108"/>
      <c r="Q135" s="108"/>
    </row>
    <row r="136" ht="9.75" customHeight="1">
      <c r="A136" s="108"/>
      <c r="B136" s="107"/>
      <c r="C136" s="107"/>
      <c r="D136" s="107"/>
      <c r="E136" s="108"/>
      <c r="F136" s="108"/>
      <c r="G136" s="109"/>
      <c r="H136" s="109"/>
      <c r="I136" s="109"/>
      <c r="J136" s="108"/>
      <c r="K136" s="108"/>
      <c r="L136" s="108"/>
      <c r="M136" s="108"/>
      <c r="N136" s="108"/>
      <c r="O136" s="108"/>
      <c r="P136" s="108"/>
      <c r="Q136" s="108"/>
    </row>
    <row r="137" ht="9.75" customHeight="1">
      <c r="A137" s="108"/>
      <c r="B137" s="107"/>
      <c r="C137" s="107"/>
      <c r="D137" s="107"/>
      <c r="E137" s="108"/>
      <c r="F137" s="108"/>
      <c r="G137" s="109"/>
      <c r="H137" s="109"/>
      <c r="I137" s="109"/>
      <c r="J137" s="108"/>
      <c r="K137" s="108"/>
      <c r="L137" s="108"/>
      <c r="M137" s="108"/>
      <c r="N137" s="108"/>
      <c r="O137" s="108"/>
      <c r="P137" s="108"/>
      <c r="Q137" s="108"/>
    </row>
    <row r="138" ht="9.75" customHeight="1">
      <c r="A138" s="108"/>
      <c r="B138" s="107"/>
      <c r="C138" s="107"/>
      <c r="D138" s="107"/>
      <c r="E138" s="108"/>
      <c r="F138" s="108"/>
      <c r="G138" s="109"/>
      <c r="H138" s="109"/>
      <c r="I138" s="109"/>
      <c r="J138" s="108"/>
      <c r="K138" s="108"/>
      <c r="L138" s="108"/>
      <c r="M138" s="108"/>
      <c r="N138" s="108"/>
      <c r="O138" s="108"/>
      <c r="P138" s="108"/>
      <c r="Q138" s="108"/>
    </row>
    <row r="139" ht="9.75" customHeight="1">
      <c r="A139" s="108"/>
      <c r="B139" s="107"/>
      <c r="C139" s="107"/>
      <c r="D139" s="107"/>
      <c r="E139" s="108"/>
      <c r="F139" s="108"/>
      <c r="G139" s="109"/>
      <c r="H139" s="109"/>
      <c r="I139" s="109"/>
      <c r="J139" s="108"/>
      <c r="K139" s="108"/>
      <c r="L139" s="108"/>
      <c r="M139" s="108"/>
      <c r="N139" s="108"/>
      <c r="O139" s="108"/>
      <c r="P139" s="108"/>
      <c r="Q139" s="108"/>
    </row>
    <row r="140" ht="9.75" customHeight="1">
      <c r="A140" s="108"/>
      <c r="B140" s="107"/>
      <c r="C140" s="107"/>
      <c r="D140" s="107"/>
      <c r="E140" s="108"/>
      <c r="F140" s="108"/>
      <c r="G140" s="109"/>
      <c r="H140" s="109"/>
      <c r="I140" s="109"/>
      <c r="J140" s="108"/>
      <c r="K140" s="108"/>
      <c r="L140" s="108"/>
      <c r="M140" s="108"/>
      <c r="N140" s="108"/>
      <c r="O140" s="108"/>
      <c r="P140" s="108"/>
      <c r="Q140" s="108"/>
    </row>
    <row r="141" ht="9.75" customHeight="1">
      <c r="A141" s="108"/>
      <c r="B141" s="107"/>
      <c r="C141" s="107"/>
      <c r="D141" s="107"/>
      <c r="E141" s="108"/>
      <c r="F141" s="108"/>
      <c r="G141" s="109"/>
      <c r="H141" s="109"/>
      <c r="I141" s="109"/>
      <c r="J141" s="108"/>
      <c r="K141" s="108"/>
      <c r="L141" s="108"/>
      <c r="M141" s="108"/>
      <c r="N141" s="108"/>
      <c r="O141" s="108"/>
      <c r="P141" s="108"/>
      <c r="Q141" s="108"/>
    </row>
    <row r="142" ht="9.75" customHeight="1">
      <c r="A142" s="108"/>
      <c r="B142" s="107"/>
      <c r="C142" s="107"/>
      <c r="D142" s="107"/>
      <c r="E142" s="108"/>
      <c r="F142" s="108"/>
      <c r="G142" s="109"/>
      <c r="H142" s="109"/>
      <c r="I142" s="109"/>
      <c r="J142" s="108"/>
      <c r="K142" s="108"/>
      <c r="L142" s="108"/>
      <c r="M142" s="108"/>
      <c r="N142" s="108"/>
      <c r="O142" s="108"/>
      <c r="P142" s="108"/>
      <c r="Q142" s="108"/>
    </row>
    <row r="143" ht="9.75" customHeight="1">
      <c r="A143" s="108"/>
      <c r="B143" s="107"/>
      <c r="C143" s="107"/>
      <c r="D143" s="107"/>
      <c r="E143" s="108"/>
      <c r="F143" s="108"/>
      <c r="G143" s="109"/>
      <c r="H143" s="109"/>
      <c r="I143" s="109"/>
      <c r="J143" s="108"/>
      <c r="K143" s="108"/>
      <c r="L143" s="108"/>
      <c r="M143" s="108"/>
      <c r="N143" s="108"/>
      <c r="O143" s="108"/>
      <c r="P143" s="108"/>
      <c r="Q143" s="108"/>
    </row>
    <row r="144" ht="9.75" customHeight="1">
      <c r="A144" s="108"/>
      <c r="B144" s="107"/>
      <c r="C144" s="107"/>
      <c r="D144" s="107"/>
      <c r="E144" s="108"/>
      <c r="F144" s="108"/>
      <c r="G144" s="109"/>
      <c r="H144" s="109"/>
      <c r="I144" s="109"/>
      <c r="J144" s="108"/>
      <c r="K144" s="108"/>
      <c r="L144" s="108"/>
      <c r="M144" s="108"/>
      <c r="N144" s="108"/>
      <c r="O144" s="108"/>
      <c r="P144" s="108"/>
      <c r="Q144" s="108"/>
    </row>
    <row r="145" ht="9.75" customHeight="1">
      <c r="A145" s="108"/>
      <c r="B145" s="107"/>
      <c r="C145" s="107"/>
      <c r="D145" s="107"/>
      <c r="E145" s="108"/>
      <c r="F145" s="108"/>
      <c r="G145" s="109"/>
      <c r="H145" s="109"/>
      <c r="I145" s="109"/>
      <c r="J145" s="108"/>
      <c r="K145" s="108"/>
      <c r="L145" s="108"/>
      <c r="M145" s="108"/>
      <c r="N145" s="108"/>
      <c r="O145" s="108"/>
      <c r="P145" s="108"/>
      <c r="Q145" s="108"/>
    </row>
    <row r="146" ht="9.75" customHeight="1">
      <c r="A146" s="108"/>
      <c r="B146" s="107"/>
      <c r="C146" s="107"/>
      <c r="D146" s="107"/>
      <c r="E146" s="108"/>
      <c r="F146" s="108"/>
      <c r="G146" s="109"/>
      <c r="H146" s="109"/>
      <c r="I146" s="109"/>
      <c r="J146" s="108"/>
      <c r="K146" s="108"/>
      <c r="L146" s="108"/>
      <c r="M146" s="108"/>
      <c r="N146" s="108"/>
      <c r="O146" s="108"/>
      <c r="P146" s="108"/>
      <c r="Q146" s="108"/>
    </row>
    <row r="147" ht="9.75" customHeight="1">
      <c r="A147" s="108"/>
      <c r="B147" s="107"/>
      <c r="C147" s="107"/>
      <c r="D147" s="107"/>
      <c r="E147" s="108"/>
      <c r="F147" s="108"/>
      <c r="G147" s="109"/>
      <c r="H147" s="109"/>
      <c r="I147" s="109"/>
      <c r="J147" s="108"/>
      <c r="K147" s="108"/>
      <c r="L147" s="108"/>
      <c r="M147" s="108"/>
      <c r="N147" s="108"/>
      <c r="O147" s="108"/>
      <c r="P147" s="108"/>
      <c r="Q147" s="108"/>
    </row>
    <row r="148" ht="9.75" customHeight="1">
      <c r="A148" s="108"/>
      <c r="B148" s="107"/>
      <c r="C148" s="107"/>
      <c r="D148" s="107"/>
      <c r="E148" s="108"/>
      <c r="F148" s="108"/>
      <c r="G148" s="109"/>
      <c r="H148" s="109"/>
      <c r="I148" s="109"/>
      <c r="J148" s="108"/>
      <c r="K148" s="108"/>
      <c r="L148" s="108"/>
      <c r="M148" s="108"/>
      <c r="N148" s="108"/>
      <c r="O148" s="108"/>
      <c r="P148" s="108"/>
      <c r="Q148" s="108"/>
    </row>
    <row r="149" ht="9.75" customHeight="1">
      <c r="A149" s="108"/>
      <c r="B149" s="107"/>
      <c r="C149" s="107"/>
      <c r="D149" s="107"/>
      <c r="E149" s="108"/>
      <c r="F149" s="108"/>
      <c r="G149" s="109"/>
      <c r="H149" s="109"/>
      <c r="I149" s="109"/>
      <c r="J149" s="108"/>
      <c r="K149" s="108"/>
      <c r="L149" s="108"/>
      <c r="M149" s="108"/>
      <c r="N149" s="108"/>
      <c r="O149" s="108"/>
      <c r="P149" s="108"/>
      <c r="Q149" s="108"/>
    </row>
    <row r="150" ht="9.75" customHeight="1">
      <c r="A150" s="108"/>
      <c r="B150" s="107"/>
      <c r="C150" s="107"/>
      <c r="D150" s="107"/>
      <c r="E150" s="108"/>
      <c r="F150" s="108"/>
      <c r="G150" s="109"/>
      <c r="H150" s="109"/>
      <c r="I150" s="109"/>
      <c r="J150" s="108"/>
      <c r="K150" s="108"/>
      <c r="L150" s="108"/>
      <c r="M150" s="108"/>
      <c r="N150" s="108"/>
      <c r="O150" s="108"/>
      <c r="P150" s="108"/>
      <c r="Q150" s="108"/>
    </row>
    <row r="151" ht="9.75" customHeight="1">
      <c r="A151" s="108"/>
      <c r="B151" s="107"/>
      <c r="C151" s="107"/>
      <c r="D151" s="107"/>
      <c r="E151" s="108"/>
      <c r="F151" s="108"/>
      <c r="G151" s="109"/>
      <c r="H151" s="109"/>
      <c r="I151" s="109"/>
      <c r="J151" s="108"/>
      <c r="K151" s="108"/>
      <c r="L151" s="108"/>
      <c r="M151" s="108"/>
      <c r="N151" s="108"/>
      <c r="O151" s="108"/>
      <c r="P151" s="108"/>
      <c r="Q151" s="108"/>
    </row>
    <row r="152" ht="9.75" customHeight="1">
      <c r="A152" s="108"/>
      <c r="B152" s="107"/>
      <c r="C152" s="107"/>
      <c r="D152" s="107"/>
      <c r="E152" s="108"/>
      <c r="F152" s="108"/>
      <c r="G152" s="109"/>
      <c r="H152" s="109"/>
      <c r="I152" s="109"/>
      <c r="J152" s="108"/>
      <c r="K152" s="108"/>
      <c r="L152" s="108"/>
      <c r="M152" s="108"/>
      <c r="N152" s="108"/>
      <c r="O152" s="108"/>
      <c r="P152" s="108"/>
      <c r="Q152" s="108"/>
    </row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1" width="8.71"/>
  </cols>
  <sheetData>
    <row r="1" ht="14.25" customHeight="1">
      <c r="A1" s="149"/>
      <c r="B1" s="150"/>
      <c r="C1" s="150"/>
      <c r="D1" s="150"/>
      <c r="E1" s="150"/>
      <c r="F1" s="150"/>
      <c r="G1" s="150"/>
      <c r="H1" s="150"/>
      <c r="I1" s="151"/>
    </row>
    <row r="2" ht="14.25" customHeight="1">
      <c r="A2" s="152"/>
      <c r="B2" s="27"/>
      <c r="C2" s="153">
        <v>2010.0</v>
      </c>
      <c r="D2" s="153">
        <v>2011.0</v>
      </c>
      <c r="E2" s="153">
        <v>2012.0</v>
      </c>
      <c r="F2" s="153">
        <v>2013.0</v>
      </c>
      <c r="G2" s="153">
        <v>2014.0</v>
      </c>
      <c r="H2" s="153">
        <v>2015.0</v>
      </c>
      <c r="I2" s="154">
        <v>2016.0</v>
      </c>
    </row>
    <row r="3" ht="14.25" customHeight="1">
      <c r="A3" s="152"/>
      <c r="B3" s="155" t="s">
        <v>115</v>
      </c>
      <c r="C3" s="27">
        <v>251.0</v>
      </c>
      <c r="D3" s="27">
        <v>333.0</v>
      </c>
      <c r="E3" s="27">
        <v>432.0</v>
      </c>
      <c r="F3" s="27">
        <v>527.0</v>
      </c>
      <c r="G3" s="27">
        <v>676.0</v>
      </c>
      <c r="H3" s="27">
        <v>726.0</v>
      </c>
      <c r="I3" s="156">
        <v>779.0</v>
      </c>
    </row>
    <row r="4" ht="14.25" customHeight="1">
      <c r="A4" s="152"/>
      <c r="B4" s="155" t="s">
        <v>116</v>
      </c>
      <c r="C4" s="27">
        <v>118.0</v>
      </c>
      <c r="D4" s="27">
        <v>135.0</v>
      </c>
      <c r="E4" s="27">
        <v>159.0</v>
      </c>
      <c r="F4" s="27">
        <v>177.0</v>
      </c>
      <c r="G4" s="27">
        <v>140.0</v>
      </c>
      <c r="H4" s="27">
        <v>151.0</v>
      </c>
      <c r="I4" s="156">
        <v>162.0</v>
      </c>
    </row>
    <row r="5" ht="14.25" customHeight="1">
      <c r="A5" s="152"/>
      <c r="B5" s="155" t="s">
        <v>117</v>
      </c>
      <c r="C5" s="27">
        <v>321.0</v>
      </c>
      <c r="D5" s="27">
        <v>375.0</v>
      </c>
      <c r="E5" s="27">
        <v>440.0</v>
      </c>
      <c r="F5" s="27">
        <v>498.0</v>
      </c>
      <c r="G5" s="27">
        <v>550.0</v>
      </c>
      <c r="H5" s="27">
        <v>590.0</v>
      </c>
      <c r="I5" s="156">
        <v>634.0</v>
      </c>
    </row>
    <row r="6" ht="14.25" customHeight="1">
      <c r="A6" s="152"/>
      <c r="B6" s="155" t="s">
        <v>65</v>
      </c>
      <c r="C6" s="27">
        <v>174.0</v>
      </c>
      <c r="D6" s="27">
        <v>247.0</v>
      </c>
      <c r="E6" s="27">
        <v>281.0</v>
      </c>
      <c r="F6" s="27">
        <v>211.0</v>
      </c>
      <c r="G6" s="27">
        <v>133.0</v>
      </c>
      <c r="H6" s="27">
        <v>133.0</v>
      </c>
      <c r="I6" s="156">
        <v>133.0</v>
      </c>
    </row>
    <row r="7" ht="14.25" customHeight="1">
      <c r="A7" s="152"/>
      <c r="B7" s="27"/>
      <c r="C7" s="27"/>
      <c r="D7" s="27"/>
      <c r="E7" s="27"/>
      <c r="F7" s="27"/>
      <c r="G7" s="27"/>
      <c r="H7" s="27"/>
      <c r="I7" s="156"/>
    </row>
    <row r="8" ht="14.25" customHeight="1">
      <c r="A8" s="152"/>
      <c r="B8" s="157" t="s">
        <v>118</v>
      </c>
      <c r="C8" s="158" t="str">
        <f t="shared" ref="C8:I8" si="1">C3+C4-C5-C6</f>
        <v>-126</v>
      </c>
      <c r="D8" s="158" t="str">
        <f t="shared" si="1"/>
        <v>-154</v>
      </c>
      <c r="E8" s="158" t="str">
        <f t="shared" si="1"/>
        <v>-130</v>
      </c>
      <c r="F8" s="158" t="str">
        <f t="shared" si="1"/>
        <v>-5</v>
      </c>
      <c r="G8" s="158" t="str">
        <f t="shared" si="1"/>
        <v>133</v>
      </c>
      <c r="H8" s="158" t="str">
        <f t="shared" si="1"/>
        <v>154</v>
      </c>
      <c r="I8" s="159" t="str">
        <f t="shared" si="1"/>
        <v>174</v>
      </c>
    </row>
    <row r="9" ht="14.25" customHeight="1">
      <c r="A9" s="160"/>
      <c r="B9" s="161"/>
      <c r="C9" s="161"/>
      <c r="D9" s="161"/>
      <c r="E9" s="161"/>
      <c r="F9" s="161"/>
      <c r="G9" s="161"/>
      <c r="H9" s="161"/>
      <c r="I9" s="162"/>
    </row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6.57"/>
    <col customWidth="1" min="3" max="11" width="8.71"/>
  </cols>
  <sheetData>
    <row r="1" ht="14.25" customHeight="1">
      <c r="A1" s="149" t="s">
        <v>119</v>
      </c>
      <c r="B1" s="150"/>
      <c r="C1" s="150"/>
      <c r="D1" s="151"/>
    </row>
    <row r="2" ht="14.25" customHeight="1">
      <c r="A2" s="152"/>
      <c r="B2" s="27"/>
      <c r="C2" s="27"/>
      <c r="D2" s="156"/>
    </row>
    <row r="3" ht="14.25" customHeight="1">
      <c r="A3" s="152"/>
      <c r="B3" s="27" t="s">
        <v>120</v>
      </c>
      <c r="C3" s="27"/>
      <c r="D3" s="156"/>
    </row>
    <row r="4" ht="14.25" customHeight="1">
      <c r="A4" s="152"/>
      <c r="B4" s="27" t="s">
        <v>121</v>
      </c>
      <c r="C4" s="27"/>
      <c r="D4" s="156"/>
    </row>
    <row r="5" ht="14.25" customHeight="1">
      <c r="A5" s="152"/>
      <c r="B5" s="27"/>
      <c r="C5" s="27"/>
      <c r="D5" s="156"/>
    </row>
    <row r="6" ht="14.25" customHeight="1">
      <c r="A6" s="152"/>
      <c r="B6" s="163" t="s">
        <v>122</v>
      </c>
      <c r="C6" s="27"/>
      <c r="D6" s="156"/>
    </row>
    <row r="7" ht="14.25" customHeight="1">
      <c r="A7" s="152"/>
      <c r="B7" s="164" t="str">
        <f>ROUND(100*100/5.1,2)</f>
        <v>1960.78</v>
      </c>
      <c r="C7" s="27"/>
      <c r="D7" s="156"/>
    </row>
    <row r="8" ht="14.25" customHeight="1">
      <c r="A8" s="152"/>
      <c r="B8" s="153" t="s">
        <v>123</v>
      </c>
      <c r="C8" s="153" t="str">
        <f>1960.78</f>
        <v>1960.78</v>
      </c>
      <c r="D8" s="156"/>
    </row>
    <row r="9" ht="14.25" customHeight="1">
      <c r="A9" s="152"/>
      <c r="B9" s="153" t="s">
        <v>124</v>
      </c>
      <c r="C9" s="153">
        <v>1091.2</v>
      </c>
      <c r="D9" s="156"/>
    </row>
    <row r="10" ht="14.25" customHeight="1">
      <c r="A10" s="152"/>
      <c r="B10" s="153" t="s">
        <v>125</v>
      </c>
      <c r="C10" s="153" t="str">
        <f>SUM(C8:C9)</f>
        <v>3051.98</v>
      </c>
      <c r="D10" s="156"/>
    </row>
    <row r="11" ht="14.25" customHeight="1">
      <c r="A11" s="152"/>
      <c r="B11" s="153" t="s">
        <v>126</v>
      </c>
      <c r="C11" s="153" t="str">
        <f>ROUND(C9/C10,2)</f>
        <v>0.36</v>
      </c>
      <c r="D11" s="156"/>
    </row>
    <row r="12" ht="14.25" customHeight="1">
      <c r="A12" s="152"/>
      <c r="B12" s="153" t="s">
        <v>127</v>
      </c>
      <c r="C12" s="153" t="str">
        <f>1-C11</f>
        <v>0.64</v>
      </c>
      <c r="D12" s="156"/>
    </row>
    <row r="13" ht="14.25" customHeight="1">
      <c r="A13" s="152"/>
      <c r="B13" s="27"/>
      <c r="C13" s="27"/>
      <c r="D13" s="156"/>
    </row>
    <row r="14" ht="14.25" customHeight="1">
      <c r="A14" s="152"/>
      <c r="B14" s="27" t="s">
        <v>128</v>
      </c>
      <c r="C14" s="27"/>
      <c r="D14" s="156"/>
    </row>
    <row r="15" ht="14.25" customHeight="1">
      <c r="A15" s="152"/>
      <c r="B15" s="27" t="s">
        <v>129</v>
      </c>
      <c r="C15" s="165">
        <v>0.0199</v>
      </c>
      <c r="D15" s="156"/>
    </row>
    <row r="16" ht="14.25" customHeight="1">
      <c r="A16" s="152"/>
      <c r="B16" s="27" t="s">
        <v>130</v>
      </c>
      <c r="C16" s="165">
        <v>0.05</v>
      </c>
      <c r="D16" s="156"/>
    </row>
    <row r="17" ht="14.25" customHeight="1">
      <c r="A17" s="152"/>
      <c r="B17" s="153" t="s">
        <v>131</v>
      </c>
      <c r="C17" s="166" t="str">
        <f>SUM(C15:C16)</f>
        <v>7%</v>
      </c>
      <c r="D17" s="156"/>
    </row>
    <row r="18" ht="14.25" customHeight="1">
      <c r="A18" s="152"/>
      <c r="B18" s="27"/>
      <c r="C18" s="27"/>
      <c r="D18" s="156"/>
    </row>
    <row r="19" ht="14.25" customHeight="1">
      <c r="A19" s="152"/>
      <c r="B19" s="27" t="s">
        <v>132</v>
      </c>
      <c r="C19" s="163" t="s">
        <v>133</v>
      </c>
      <c r="D19" s="156" t="str">
        <f>ROUND(251*100/73,2)</f>
        <v>343.84</v>
      </c>
    </row>
    <row r="20" ht="14.25" customHeight="1">
      <c r="A20" s="152"/>
      <c r="B20" s="27" t="s">
        <v>134</v>
      </c>
      <c r="C20" s="163" t="s">
        <v>135</v>
      </c>
      <c r="D20" s="156" t="str">
        <f>416-D19</f>
        <v>72.16</v>
      </c>
    </row>
    <row r="21" ht="14.25" customHeight="1">
      <c r="A21" s="152"/>
      <c r="B21" s="27" t="s">
        <v>102</v>
      </c>
      <c r="C21" s="27"/>
      <c r="D21" s="156" t="str">
        <f>299.5+191.7</f>
        <v>491.2</v>
      </c>
    </row>
    <row r="22" ht="14.25" customHeight="1">
      <c r="A22" s="152"/>
      <c r="B22" s="27" t="s">
        <v>136</v>
      </c>
      <c r="C22" s="163" t="s">
        <v>137</v>
      </c>
      <c r="D22" s="167" t="str">
        <f>72.16/D21</f>
        <v>14.69%</v>
      </c>
    </row>
    <row r="23" ht="14.25" customHeight="1">
      <c r="A23" s="152"/>
      <c r="B23" s="27"/>
      <c r="C23" s="27"/>
      <c r="D23" s="156"/>
    </row>
    <row r="24" ht="14.25" customHeight="1">
      <c r="A24" s="152"/>
      <c r="B24" s="27"/>
      <c r="C24" s="27" t="s">
        <v>126</v>
      </c>
      <c r="D24" s="156" t="str">
        <f t="shared" ref="D24:D25" si="1">C11</f>
        <v>0.36</v>
      </c>
    </row>
    <row r="25" ht="14.25" customHeight="1">
      <c r="A25" s="152"/>
      <c r="B25" s="27"/>
      <c r="C25" s="27" t="s">
        <v>127</v>
      </c>
      <c r="D25" s="156" t="str">
        <f t="shared" si="1"/>
        <v>0.64</v>
      </c>
    </row>
    <row r="26" ht="14.25" customHeight="1">
      <c r="A26" s="152"/>
      <c r="B26" s="27"/>
      <c r="C26" s="27" t="s">
        <v>131</v>
      </c>
      <c r="D26" s="168" t="str">
        <f>C17</f>
        <v>7%</v>
      </c>
    </row>
    <row r="27" ht="14.25" customHeight="1">
      <c r="A27" s="152"/>
      <c r="B27" s="27"/>
      <c r="C27" s="27" t="s">
        <v>136</v>
      </c>
      <c r="D27" s="167" t="str">
        <f>D22</f>
        <v>14.69%</v>
      </c>
    </row>
    <row r="28" ht="14.25" customHeight="1">
      <c r="A28" s="152"/>
      <c r="B28" s="27"/>
      <c r="C28" s="27"/>
      <c r="D28" s="156"/>
    </row>
    <row r="29" ht="14.25" customHeight="1">
      <c r="A29" s="160"/>
      <c r="B29" s="161"/>
      <c r="C29" s="161" t="s">
        <v>138</v>
      </c>
      <c r="D29" s="162" t="str">
        <f>(D24*D27)+(D25*D26)</f>
        <v>0.09762199349</v>
      </c>
    </row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3.29"/>
    <col customWidth="1" min="3" max="11" width="8.71"/>
  </cols>
  <sheetData>
    <row r="1" ht="14.25" customHeight="1">
      <c r="A1" s="149"/>
      <c r="B1" s="150"/>
      <c r="C1" s="151"/>
    </row>
    <row r="2" ht="14.25" customHeight="1">
      <c r="A2" s="152"/>
      <c r="B2" s="27" t="s">
        <v>139</v>
      </c>
      <c r="C2" s="156" t="str">
        <f>174</f>
        <v>174</v>
      </c>
    </row>
    <row r="3" ht="14.25" customHeight="1">
      <c r="A3" s="152"/>
      <c r="B3" s="27" t="s">
        <v>140</v>
      </c>
      <c r="C3" s="156" t="str">
        <f>1.025*C2</f>
        <v>178.35</v>
      </c>
    </row>
    <row r="4" ht="14.25" customHeight="1">
      <c r="A4" s="152"/>
      <c r="B4" s="27" t="s">
        <v>141</v>
      </c>
      <c r="C4" s="156">
        <v>0.025</v>
      </c>
    </row>
    <row r="5" ht="14.25" customHeight="1">
      <c r="A5" s="152"/>
      <c r="B5" s="27" t="s">
        <v>138</v>
      </c>
      <c r="C5" s="156">
        <v>0.0855</v>
      </c>
    </row>
    <row r="6" ht="14.25" customHeight="1">
      <c r="A6" s="152"/>
      <c r="B6" s="27"/>
      <c r="C6" s="156"/>
    </row>
    <row r="7" ht="14.25" customHeight="1">
      <c r="A7" s="152"/>
      <c r="B7" s="27" t="s">
        <v>142</v>
      </c>
      <c r="C7" s="159" t="str">
        <f>ROUND(C3/(C5-C4),2)</f>
        <v>2947.93</v>
      </c>
    </row>
    <row r="8" ht="14.25" customHeight="1">
      <c r="A8" s="152"/>
      <c r="B8" s="27"/>
      <c r="C8" s="156"/>
    </row>
    <row r="9" ht="14.25" customHeight="1">
      <c r="A9" s="152"/>
      <c r="B9" s="27"/>
      <c r="C9" s="156"/>
    </row>
    <row r="10" ht="14.25" customHeight="1">
      <c r="A10" s="152"/>
      <c r="B10" s="27" t="s">
        <v>143</v>
      </c>
      <c r="C10" s="156"/>
    </row>
    <row r="11" ht="14.25" customHeight="1">
      <c r="A11" s="152"/>
      <c r="B11" s="27" t="s">
        <v>144</v>
      </c>
      <c r="C11" s="156" t="str">
        <f>15</f>
        <v>15</v>
      </c>
    </row>
    <row r="12" ht="14.25" customHeight="1">
      <c r="A12" s="152"/>
      <c r="B12" s="27" t="s">
        <v>145</v>
      </c>
      <c r="C12" s="156" t="str">
        <f>C3</f>
        <v>178.35</v>
      </c>
    </row>
    <row r="13" ht="14.25" customHeight="1">
      <c r="A13" s="152"/>
      <c r="B13" s="27" t="s">
        <v>142</v>
      </c>
      <c r="C13" s="159" t="str">
        <f>C11*C12</f>
        <v>2675.25</v>
      </c>
    </row>
    <row r="14" ht="14.25" customHeight="1">
      <c r="A14" s="152"/>
      <c r="B14" s="27"/>
      <c r="C14" s="156"/>
    </row>
    <row r="15" ht="14.25" customHeight="1">
      <c r="A15" s="152"/>
      <c r="B15" s="27"/>
      <c r="C15" s="156"/>
    </row>
    <row r="16" ht="14.25" customHeight="1">
      <c r="A16" s="152"/>
      <c r="B16" s="169" t="s">
        <v>146</v>
      </c>
      <c r="C16" s="170" t="str">
        <f>AVERAGE(C13,C7)</f>
        <v>2811.59</v>
      </c>
    </row>
    <row r="17" ht="14.25" customHeight="1">
      <c r="A17" s="160"/>
      <c r="B17" s="161"/>
      <c r="C17" s="162"/>
    </row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14"/>
    <col customWidth="1" min="2" max="11" width="8.71"/>
  </cols>
  <sheetData>
    <row r="1" ht="14.25" customHeight="1">
      <c r="A1" s="149"/>
      <c r="B1" s="150"/>
      <c r="C1" s="150"/>
      <c r="D1" s="150"/>
      <c r="E1" s="150"/>
      <c r="F1" s="150"/>
      <c r="G1" s="150"/>
      <c r="H1" s="150"/>
      <c r="I1" s="151"/>
    </row>
    <row r="2" ht="14.25" customHeight="1">
      <c r="A2" s="152"/>
      <c r="B2" s="27"/>
      <c r="C2" s="27"/>
      <c r="D2" s="27"/>
      <c r="E2" s="27"/>
      <c r="F2" s="27"/>
      <c r="G2" s="27"/>
      <c r="H2" s="27"/>
      <c r="I2" s="156"/>
    </row>
    <row r="3" ht="14.25" customHeight="1">
      <c r="A3" s="152" t="s">
        <v>147</v>
      </c>
      <c r="B3" s="27">
        <v>2010.0</v>
      </c>
      <c r="C3" s="27">
        <v>2011.0</v>
      </c>
      <c r="D3" s="27">
        <v>2012.0</v>
      </c>
      <c r="E3" s="27">
        <v>2013.0</v>
      </c>
      <c r="F3" s="27">
        <v>2014.0</v>
      </c>
      <c r="G3" s="27">
        <v>2015.0</v>
      </c>
      <c r="H3" s="27">
        <v>2016.0</v>
      </c>
      <c r="I3" s="156" t="s">
        <v>148</v>
      </c>
    </row>
    <row r="4" ht="14.25" customHeight="1">
      <c r="A4" s="152"/>
      <c r="B4" s="27">
        <v>0.0</v>
      </c>
      <c r="C4" s="27">
        <v>1.0</v>
      </c>
      <c r="D4" s="27">
        <v>2.0</v>
      </c>
      <c r="E4" s="27">
        <v>3.0</v>
      </c>
      <c r="F4" s="27">
        <v>4.0</v>
      </c>
      <c r="G4" s="27">
        <v>5.0</v>
      </c>
      <c r="H4" s="27">
        <v>6.0</v>
      </c>
      <c r="I4" s="156">
        <v>6.0</v>
      </c>
    </row>
    <row r="5" ht="14.25" customHeight="1">
      <c r="A5" s="152" t="s">
        <v>149</v>
      </c>
      <c r="B5" s="27">
        <v>-126.0</v>
      </c>
      <c r="C5" s="27">
        <v>-154.0</v>
      </c>
      <c r="D5" s="27">
        <v>-130.0</v>
      </c>
      <c r="E5" s="27">
        <v>-5.0</v>
      </c>
      <c r="F5" s="27">
        <v>133.0</v>
      </c>
      <c r="G5" s="27">
        <v>154.0</v>
      </c>
      <c r="H5" s="27">
        <v>174.0</v>
      </c>
      <c r="I5" s="156">
        <v>2811.59</v>
      </c>
    </row>
    <row r="6" ht="14.25" customHeight="1">
      <c r="A6" s="152" t="s">
        <v>150</v>
      </c>
      <c r="B6" s="27" t="str">
        <f t="shared" ref="B6:I6" si="1">ROUND((1.0855)^-B4,4)</f>
        <v>1</v>
      </c>
      <c r="C6" s="27" t="str">
        <f t="shared" si="1"/>
        <v>0.9212</v>
      </c>
      <c r="D6" s="27" t="str">
        <f t="shared" si="1"/>
        <v>0.8487</v>
      </c>
      <c r="E6" s="27" t="str">
        <f t="shared" si="1"/>
        <v>0.7818</v>
      </c>
      <c r="F6" s="27" t="str">
        <f t="shared" si="1"/>
        <v>0.7202</v>
      </c>
      <c r="G6" s="27" t="str">
        <f t="shared" si="1"/>
        <v>0.6635</v>
      </c>
      <c r="H6" s="27" t="str">
        <f t="shared" si="1"/>
        <v>0.6113</v>
      </c>
      <c r="I6" s="156" t="str">
        <f t="shared" si="1"/>
        <v>0.6113</v>
      </c>
    </row>
    <row r="7" ht="14.25" customHeight="1">
      <c r="A7" s="152" t="s">
        <v>151</v>
      </c>
      <c r="B7" s="27" t="str">
        <f t="shared" ref="B7:I7" si="2">B6*B5</f>
        <v>-126</v>
      </c>
      <c r="C7" s="27" t="str">
        <f t="shared" si="2"/>
        <v>-141.8648</v>
      </c>
      <c r="D7" s="27" t="str">
        <f t="shared" si="2"/>
        <v>-110.331</v>
      </c>
      <c r="E7" s="27" t="str">
        <f t="shared" si="2"/>
        <v>-3.909</v>
      </c>
      <c r="F7" s="27" t="str">
        <f t="shared" si="2"/>
        <v>95.7866</v>
      </c>
      <c r="G7" s="27" t="str">
        <f t="shared" si="2"/>
        <v>102.179</v>
      </c>
      <c r="H7" s="27" t="str">
        <f t="shared" si="2"/>
        <v>106.3662</v>
      </c>
      <c r="I7" s="156" t="str">
        <f t="shared" si="2"/>
        <v>1718.724967</v>
      </c>
    </row>
    <row r="8" ht="14.25" customHeight="1">
      <c r="A8" s="152" t="s">
        <v>95</v>
      </c>
      <c r="B8" s="27" t="str">
        <f>SUM(B7:I7)</f>
        <v>1640.951967</v>
      </c>
      <c r="C8" s="27"/>
      <c r="D8" s="27"/>
      <c r="E8" s="27"/>
      <c r="F8" s="27"/>
      <c r="G8" s="27"/>
      <c r="H8" s="27"/>
      <c r="I8" s="156"/>
    </row>
    <row r="9" ht="14.25" customHeight="1">
      <c r="A9" s="152" t="s">
        <v>152</v>
      </c>
      <c r="B9" s="27">
        <v>1091.2</v>
      </c>
      <c r="C9" s="27"/>
      <c r="D9" s="27"/>
      <c r="E9" s="27"/>
      <c r="F9" s="27"/>
      <c r="G9" s="27"/>
      <c r="H9" s="27"/>
      <c r="I9" s="156"/>
    </row>
    <row r="10" ht="14.25" customHeight="1">
      <c r="A10" s="152" t="s">
        <v>153</v>
      </c>
      <c r="B10" s="27">
        <v>116.3</v>
      </c>
      <c r="C10" s="27"/>
      <c r="D10" s="27"/>
      <c r="E10" s="27"/>
      <c r="F10" s="27"/>
      <c r="G10" s="27"/>
      <c r="H10" s="27"/>
      <c r="I10" s="156"/>
    </row>
    <row r="11" ht="14.25" customHeight="1">
      <c r="A11" s="152" t="s">
        <v>154</v>
      </c>
      <c r="B11" s="27" t="str">
        <f>B8-B9+B10</f>
        <v>666.051967</v>
      </c>
      <c r="C11" s="27"/>
      <c r="D11" s="27"/>
      <c r="E11" s="27"/>
      <c r="F11" s="27"/>
      <c r="G11" s="27"/>
      <c r="H11" s="27"/>
      <c r="I11" s="156"/>
    </row>
    <row r="12" ht="14.25" customHeight="1">
      <c r="A12" s="152" t="s">
        <v>155</v>
      </c>
      <c r="B12" s="27">
        <v>2500.0</v>
      </c>
      <c r="C12" s="27"/>
      <c r="D12" s="27"/>
      <c r="E12" s="27"/>
      <c r="F12" s="27"/>
      <c r="G12" s="27"/>
      <c r="H12" s="27"/>
      <c r="I12" s="156"/>
    </row>
    <row r="13" ht="14.25" customHeight="1">
      <c r="A13" s="160" t="s">
        <v>114</v>
      </c>
      <c r="B13" s="161" t="str">
        <f>ROUND(B11/B12,2)</f>
        <v>0.27</v>
      </c>
      <c r="C13" s="161"/>
      <c r="D13" s="161"/>
      <c r="E13" s="161"/>
      <c r="F13" s="161"/>
      <c r="G13" s="161"/>
      <c r="H13" s="161"/>
      <c r="I13" s="162"/>
    </row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14"/>
    <col customWidth="1" min="2" max="11" width="8.71"/>
  </cols>
  <sheetData>
    <row r="1" ht="14.25" customHeight="1"/>
    <row r="2" ht="14.25" customHeight="1"/>
    <row r="3" ht="14.25" customHeight="1">
      <c r="A3" s="149" t="s">
        <v>147</v>
      </c>
      <c r="B3" s="150">
        <v>2010.0</v>
      </c>
      <c r="C3" s="150">
        <v>2011.0</v>
      </c>
      <c r="D3" s="150">
        <v>2012.0</v>
      </c>
      <c r="E3" s="150">
        <v>2013.0</v>
      </c>
      <c r="F3" s="150">
        <v>2014.0</v>
      </c>
      <c r="G3" s="150">
        <v>2015.0</v>
      </c>
      <c r="H3" s="150">
        <v>2016.0</v>
      </c>
      <c r="I3" s="151" t="s">
        <v>148</v>
      </c>
    </row>
    <row r="4" ht="14.25" customHeight="1">
      <c r="A4" s="152"/>
      <c r="B4" s="27">
        <v>0.0</v>
      </c>
      <c r="C4" s="27">
        <v>1.0</v>
      </c>
      <c r="D4" s="27">
        <v>2.0</v>
      </c>
      <c r="E4" s="27">
        <v>3.0</v>
      </c>
      <c r="F4" s="27">
        <v>4.0</v>
      </c>
      <c r="G4" s="27">
        <v>5.0</v>
      </c>
      <c r="H4" s="27">
        <v>6.0</v>
      </c>
      <c r="I4" s="156">
        <v>6.0</v>
      </c>
    </row>
    <row r="5" ht="14.25" customHeight="1">
      <c r="A5" s="152" t="s">
        <v>149</v>
      </c>
      <c r="B5" s="27">
        <v>-126.0</v>
      </c>
      <c r="C5" s="27">
        <v>-154.0</v>
      </c>
      <c r="D5" s="27">
        <v>-130.0</v>
      </c>
      <c r="E5" s="27">
        <v>-5.0</v>
      </c>
      <c r="F5" s="27">
        <v>133.0</v>
      </c>
      <c r="G5" s="27">
        <v>154.0</v>
      </c>
      <c r="H5" s="27">
        <v>174.0</v>
      </c>
      <c r="I5" s="156">
        <v>2811.59</v>
      </c>
    </row>
    <row r="6" ht="14.25" customHeight="1">
      <c r="A6" s="152" t="s">
        <v>150</v>
      </c>
      <c r="B6" s="27" t="str">
        <f t="shared" ref="B6:I6" si="1">ROUND((1.0855)^-B4,4)</f>
        <v>1</v>
      </c>
      <c r="C6" s="27" t="str">
        <f t="shared" si="1"/>
        <v>0.9212</v>
      </c>
      <c r="D6" s="27" t="str">
        <f t="shared" si="1"/>
        <v>0.8487</v>
      </c>
      <c r="E6" s="27" t="str">
        <f t="shared" si="1"/>
        <v>0.7818</v>
      </c>
      <c r="F6" s="27" t="str">
        <f t="shared" si="1"/>
        <v>0.7202</v>
      </c>
      <c r="G6" s="27" t="str">
        <f t="shared" si="1"/>
        <v>0.6635</v>
      </c>
      <c r="H6" s="27" t="str">
        <f t="shared" si="1"/>
        <v>0.6113</v>
      </c>
      <c r="I6" s="156" t="str">
        <f t="shared" si="1"/>
        <v>0.6113</v>
      </c>
    </row>
    <row r="7" ht="14.25" customHeight="1">
      <c r="A7" s="152" t="s">
        <v>151</v>
      </c>
      <c r="B7" s="27" t="str">
        <f t="shared" ref="B7:I7" si="2">B6*B5</f>
        <v>-126</v>
      </c>
      <c r="C7" s="27" t="str">
        <f t="shared" si="2"/>
        <v>-141.8648</v>
      </c>
      <c r="D7" s="27" t="str">
        <f t="shared" si="2"/>
        <v>-110.331</v>
      </c>
      <c r="E7" s="27" t="str">
        <f t="shared" si="2"/>
        <v>-3.909</v>
      </c>
      <c r="F7" s="27" t="str">
        <f t="shared" si="2"/>
        <v>95.7866</v>
      </c>
      <c r="G7" s="27" t="str">
        <f t="shared" si="2"/>
        <v>102.179</v>
      </c>
      <c r="H7" s="27" t="str">
        <f t="shared" si="2"/>
        <v>106.3662</v>
      </c>
      <c r="I7" s="156" t="str">
        <f t="shared" si="2"/>
        <v>1718.724967</v>
      </c>
    </row>
    <row r="8" ht="14.25" customHeight="1">
      <c r="A8" s="152" t="s">
        <v>95</v>
      </c>
      <c r="B8" s="27" t="str">
        <f>SUM(B7:I7)</f>
        <v>1640.951967</v>
      </c>
      <c r="C8" s="27"/>
      <c r="D8" s="27"/>
      <c r="E8" s="27"/>
      <c r="F8" s="27"/>
      <c r="G8" s="27"/>
      <c r="H8" s="27"/>
      <c r="I8" s="156"/>
    </row>
    <row r="9" ht="14.25" customHeight="1">
      <c r="A9" s="152" t="s">
        <v>152</v>
      </c>
      <c r="B9" s="27">
        <v>1091.2</v>
      </c>
      <c r="C9" s="27"/>
      <c r="D9" s="27"/>
      <c r="E9" s="27"/>
      <c r="F9" s="27"/>
      <c r="G9" s="27"/>
      <c r="H9" s="27"/>
      <c r="I9" s="156"/>
    </row>
    <row r="10" ht="14.25" customHeight="1">
      <c r="A10" s="152" t="s">
        <v>153</v>
      </c>
      <c r="B10" s="27">
        <v>116.3</v>
      </c>
      <c r="C10" s="27"/>
      <c r="D10" s="27"/>
      <c r="E10" s="27"/>
      <c r="F10" s="27"/>
      <c r="G10" s="27"/>
      <c r="H10" s="27"/>
      <c r="I10" s="156"/>
    </row>
    <row r="11" ht="14.25" customHeight="1">
      <c r="A11" s="152" t="s">
        <v>154</v>
      </c>
      <c r="B11" s="27" t="str">
        <f>B8-B9+B10</f>
        <v>666.051967</v>
      </c>
      <c r="C11" s="27"/>
      <c r="D11" s="27"/>
      <c r="E11" s="27"/>
      <c r="F11" s="27"/>
      <c r="G11" s="27"/>
      <c r="H11" s="27"/>
      <c r="I11" s="156"/>
    </row>
    <row r="12" ht="14.25" customHeight="1">
      <c r="A12" s="152"/>
      <c r="B12" s="27"/>
      <c r="C12" s="27"/>
      <c r="D12" s="27"/>
      <c r="E12" s="27"/>
      <c r="F12" s="27"/>
      <c r="G12" s="27"/>
      <c r="H12" s="27"/>
      <c r="I12" s="156"/>
    </row>
    <row r="13" ht="14.25" customHeight="1">
      <c r="A13" s="152" t="s">
        <v>156</v>
      </c>
      <c r="B13" s="27" t="str">
        <f>ROUND(100/75*230,2)</f>
        <v>306.67</v>
      </c>
      <c r="C13" s="27"/>
      <c r="D13" s="27"/>
      <c r="E13" s="27"/>
      <c r="F13" s="27"/>
      <c r="G13" s="27"/>
      <c r="H13" s="27"/>
      <c r="I13" s="156"/>
    </row>
    <row r="14" ht="14.25" customHeight="1">
      <c r="A14" s="152" t="s">
        <v>157</v>
      </c>
      <c r="B14" s="27" t="str">
        <f>ROUND(0.956*B13,2)</f>
        <v>293.18</v>
      </c>
      <c r="C14" s="27"/>
      <c r="D14" s="27"/>
      <c r="E14" s="27"/>
      <c r="F14" s="27"/>
      <c r="G14" s="27"/>
      <c r="H14" s="27"/>
      <c r="I14" s="156"/>
    </row>
    <row r="15" ht="14.25" customHeight="1">
      <c r="A15" s="152" t="s">
        <v>158</v>
      </c>
      <c r="B15" s="27" t="str">
        <f>B14+B11</f>
        <v>959.231967</v>
      </c>
      <c r="C15" s="27"/>
      <c r="D15" s="27"/>
      <c r="E15" s="27"/>
      <c r="F15" s="27"/>
      <c r="G15" s="27"/>
      <c r="H15" s="27"/>
      <c r="I15" s="156"/>
    </row>
    <row r="16" ht="14.25" customHeight="1">
      <c r="A16" s="152" t="s">
        <v>159</v>
      </c>
      <c r="B16" s="27" t="str">
        <f>ROUND(B13/4.38,2)</f>
        <v>70.02</v>
      </c>
      <c r="C16" s="27"/>
      <c r="D16" s="27"/>
      <c r="E16" s="27"/>
      <c r="F16" s="27"/>
      <c r="G16" s="27"/>
      <c r="H16" s="27"/>
      <c r="I16" s="156"/>
    </row>
    <row r="17" ht="14.25" customHeight="1">
      <c r="A17" s="152" t="s">
        <v>160</v>
      </c>
      <c r="B17" s="27" t="str">
        <f>B16+2500</f>
        <v>2570.02</v>
      </c>
      <c r="C17" s="27"/>
      <c r="D17" s="27"/>
      <c r="E17" s="27"/>
      <c r="F17" s="27"/>
      <c r="G17" s="27"/>
      <c r="H17" s="27"/>
      <c r="I17" s="156"/>
    </row>
    <row r="18" ht="14.25" customHeight="1">
      <c r="A18" s="152"/>
      <c r="B18" s="27"/>
      <c r="C18" s="27"/>
      <c r="D18" s="27"/>
      <c r="E18" s="27"/>
      <c r="F18" s="27"/>
      <c r="G18" s="27"/>
      <c r="H18" s="27"/>
      <c r="I18" s="156"/>
    </row>
    <row r="19" ht="14.25" customHeight="1">
      <c r="A19" s="171" t="s">
        <v>114</v>
      </c>
      <c r="B19" s="172" t="str">
        <f>ROUND(B15/B17,2)</f>
        <v>0.37</v>
      </c>
      <c r="C19" s="27"/>
      <c r="D19" s="27"/>
      <c r="E19" s="27"/>
      <c r="F19" s="27"/>
      <c r="G19" s="27"/>
      <c r="H19" s="27"/>
      <c r="I19" s="156"/>
    </row>
    <row r="20" ht="14.25" customHeight="1">
      <c r="A20" s="160"/>
      <c r="B20" s="161"/>
      <c r="C20" s="161"/>
      <c r="D20" s="161"/>
      <c r="E20" s="161"/>
      <c r="F20" s="161"/>
      <c r="G20" s="161"/>
      <c r="H20" s="161"/>
      <c r="I20" s="162"/>
    </row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INSEAD</Company>
  <ScaleCrop>false</ScaleCrop>
  <HeadingPairs>
    <vt:vector baseType="variant" size="4">
      <vt:variant>
        <vt:lpstr>Worksheets</vt:lpstr>
      </vt:variant>
      <vt:variant>
        <vt:i4>10</vt:i4>
      </vt:variant>
      <vt:variant>
        <vt:lpstr>Named Ranges</vt:lpstr>
      </vt:variant>
      <vt:variant>
        <vt:i4>2</vt:i4>
      </vt:variant>
    </vt:vector>
  </HeadingPairs>
  <TitlesOfParts>
    <vt:vector baseType="lpstr" size="12">
      <vt:lpstr>MULTIPLES</vt:lpstr>
      <vt:lpstr>FORECASTS</vt:lpstr>
      <vt:lpstr>RATES</vt:lpstr>
      <vt:lpstr>Using PE ratio</vt:lpstr>
      <vt:lpstr>Using EV</vt:lpstr>
      <vt:lpstr>FCF</vt:lpstr>
      <vt:lpstr>WACC</vt:lpstr>
      <vt:lpstr>Terminal V</vt:lpstr>
      <vt:lpstr>Premoney S.P</vt:lpstr>
      <vt:lpstr>POSTMONEY S.P</vt:lpstr>
      <vt:lpstr>FORECASTS!Print_Area</vt:lpstr>
      <vt:lpstr>MULTIPLES!Print_Area</vt:lpstr>
    </vt:vector>
  </TitlesOfParts>
  <LinksUpToDate>false</LinksUpToDate>
  <SharedDoc>false</SharedDoc>
  <HyperlinksChanged>false</HyperlinksChanged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2013-07-01T16:22:42Z</dcterms:created>
  <dc:creator>GROMB Denis</dc:creator>
  <cp:lastModifiedBy>Catherine Mbithe</cp:lastModifiedBy>
  <cp:lastPrinted>2013-07-03T12:34:52Z</cp:lastPrinted>
  <dcterms:modified xsi:type="dcterms:W3CDTF">2020-03-07T14:55:12Z</dcterms:modified>
</cp:coreProperties>
</file>